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21" activeTab="2"/>
  </bookViews>
  <sheets>
    <sheet name="apelacija Beograd" sheetId="1" r:id="rId1"/>
    <sheet name="apelacija novi sad" sheetId="2" r:id="rId2"/>
    <sheet name="apelacija kragujevac" sheetId="3" r:id="rId3"/>
    <sheet name="apelacija niš" sheetId="4" r:id="rId4"/>
    <sheet name="apelacija i vise JT" sheetId="5" r:id="rId5"/>
  </sheets>
  <definedNames/>
  <calcPr fullCalcOnLoad="1"/>
</workbook>
</file>

<file path=xl/sharedStrings.xml><?xml version="1.0" encoding="utf-8"?>
<sst xmlns="http://schemas.openxmlformats.org/spreadsheetml/2006/main" count="1946" uniqueCount="208">
  <si>
    <t>KT PREDMETI</t>
  </si>
  <si>
    <t xml:space="preserve">predmeti iz predhodne </t>
  </si>
  <si>
    <t>predmeti primljeni u godini</t>
  </si>
  <si>
    <t>ukupan broj predmeta u radu</t>
  </si>
  <si>
    <t>broj nerešenih na kraju godine</t>
  </si>
  <si>
    <t>broj rešenih na kraju godine</t>
  </si>
  <si>
    <t>broj sistematizovanih mesta</t>
  </si>
  <si>
    <t>broj operativnih mesta</t>
  </si>
  <si>
    <t>VIŠE JT U BEOGRADU</t>
  </si>
  <si>
    <t>predmeti u toj godini</t>
  </si>
  <si>
    <t>PRVO OSNOVNO JT U BEOGRADU</t>
  </si>
  <si>
    <t>DRUGO OSNOVNO JT U BEOGRADU</t>
  </si>
  <si>
    <t>TREĆE OSNOVNO JT U BEOGRADU</t>
  </si>
  <si>
    <t>OSNOVNO JT U OBRENOVCU</t>
  </si>
  <si>
    <t>OSNOVNO JT U MLADENOVCU</t>
  </si>
  <si>
    <t>OSNOVNO JT U LAZAREVCU</t>
  </si>
  <si>
    <t>VIŠE JT U SMEDEREVU</t>
  </si>
  <si>
    <t>OSNOVNO JT U SMEDEREVU</t>
  </si>
  <si>
    <t>OSNOVNO JT U VELIKOJ PLANI</t>
  </si>
  <si>
    <t>VIŠE JT U PANČEVU</t>
  </si>
  <si>
    <t>OSNOVNO JT U PANČEVU</t>
  </si>
  <si>
    <t>OSNOVNO JT U VRŠCU</t>
  </si>
  <si>
    <t>APELACIONO JT U NOVOM SADU</t>
  </si>
  <si>
    <t>OSNOVNO JT U NOVOM SADU</t>
  </si>
  <si>
    <t>OSNOVNO JT U BAČKOJ PALANCI</t>
  </si>
  <si>
    <t>VIŠE JT U ZRENJANINU</t>
  </si>
  <si>
    <t>OSNOVNO JT U ZRENJANINU</t>
  </si>
  <si>
    <t>OSNOVNO JT U BEČEJU</t>
  </si>
  <si>
    <t>OSNOVNO JT U KIKINDI</t>
  </si>
  <si>
    <t>OSNOVNO JT U VRBASU</t>
  </si>
  <si>
    <t>VIŠE JT U SREMSKOJ MITROVICI</t>
  </si>
  <si>
    <t>OSNOVNO JT U SREMSKOJ MITROVICI</t>
  </si>
  <si>
    <t>OSNOVNO JT U RUMI</t>
  </si>
  <si>
    <t>OSNOVNO JT U STAROJ PAZOVI</t>
  </si>
  <si>
    <t>VIŠE JT U SUBOTICI</t>
  </si>
  <si>
    <t>OSNOVNO JT U SUBOTICI</t>
  </si>
  <si>
    <t>OSNOVNO JT U SENTI</t>
  </si>
  <si>
    <t>VIŠE JT U ŠAPCU</t>
  </si>
  <si>
    <t>OSNOVNO JT U ŠAPCU</t>
  </si>
  <si>
    <t>OSNOVNO JT U LOZNICI</t>
  </si>
  <si>
    <t>APELACIONO JT U KRAGUJEVCU</t>
  </si>
  <si>
    <t>VIŠE JT U  KRAGUJEVCU</t>
  </si>
  <si>
    <t>OSNOVNO JT U KRAGUJEVCU</t>
  </si>
  <si>
    <t>OSNOVNO JT U ARANĐELOVCU</t>
  </si>
  <si>
    <t>VIŠE JT U JAGODINI</t>
  </si>
  <si>
    <t>OSNOVNO JT U JAGODINI</t>
  </si>
  <si>
    <t>OSNOVNO JT U DESPOTOVCU</t>
  </si>
  <si>
    <t>OSNOVNO JT U PARAĆINU</t>
  </si>
  <si>
    <t>VIŠE JT U KRUŠEVCU</t>
  </si>
  <si>
    <t>OSNOVNO JT U KRUŠEVCU</t>
  </si>
  <si>
    <t>OSNOVNO JT U TRSTENIKU</t>
  </si>
  <si>
    <t>OSNOVNO JT U BRUSU</t>
  </si>
  <si>
    <t>VIŠE JT U KRALJEVU</t>
  </si>
  <si>
    <t>VIŠE JT U ČAČKU</t>
  </si>
  <si>
    <t>OSNOVNO JT U ČAČKU</t>
  </si>
  <si>
    <t>OSNOVNO JT U GORNJEM MILANOVCU</t>
  </si>
  <si>
    <t>VIŠE JT U NOVOM PAZARU</t>
  </si>
  <si>
    <t>OSNOVNO JT U NOVOM PAZARU</t>
  </si>
  <si>
    <t>VIŠE JT U UŽICU</t>
  </si>
  <si>
    <t>OSNOVNO JT U UŽICU</t>
  </si>
  <si>
    <t>OSNOVNO JT U POŽEGI</t>
  </si>
  <si>
    <t>OSNOVNO JT U PRIJEPOLJU</t>
  </si>
  <si>
    <t>VIŠE JT U POŽAREVCU</t>
  </si>
  <si>
    <t>OSNOVNO JT U POŽAREVCU</t>
  </si>
  <si>
    <t>OSNOVNO JT U PETROVCU NA MLAVI</t>
  </si>
  <si>
    <t>APELACIONO JT U NIŠU</t>
  </si>
  <si>
    <t>VIŠE JT U NIŠU</t>
  </si>
  <si>
    <t>OSNOVNO JT U NIŠU</t>
  </si>
  <si>
    <t>OSNOVNO JT U ALEKSINCU</t>
  </si>
  <si>
    <t>VIŠE JT U VRANJU</t>
  </si>
  <si>
    <t>OSNOVNO JT U VRANJU</t>
  </si>
  <si>
    <t>OSNOVNO JT U VLADIČINOM HANU</t>
  </si>
  <si>
    <t>VIŠE JT U LESKOVCU</t>
  </si>
  <si>
    <t>OSNOVNO JT U LESKOVCU</t>
  </si>
  <si>
    <t>OSNOVNO JT U LEBANU</t>
  </si>
  <si>
    <t>OSNOVNO JT U ZAJEČARU</t>
  </si>
  <si>
    <t>OSNOVNO JT U BORU</t>
  </si>
  <si>
    <t>VIŠE JT U NEGOTINU</t>
  </si>
  <si>
    <t>OSNOVNO JT U NEGOTINU</t>
  </si>
  <si>
    <t>VIŠE JT U PIROTU</t>
  </si>
  <si>
    <t>OSNOVNO JT U PIROTU</t>
  </si>
  <si>
    <t>VIŠE JT U PROKUPLJU</t>
  </si>
  <si>
    <t>OSNOVNO JT U PROKUPLJU</t>
  </si>
  <si>
    <t>OSNOVNO JT U KURŠUMLIJI</t>
  </si>
  <si>
    <t>broj predmeta po zameniku</t>
  </si>
  <si>
    <t xml:space="preserve">broj zamenika na 100,000 stanovnika </t>
  </si>
  <si>
    <t>VIŠE JT U VALJEVU</t>
  </si>
  <si>
    <t>OSNOVNO JT U VALJEVU</t>
  </si>
  <si>
    <t>OSNOVNO JT U MIONICI</t>
  </si>
  <si>
    <t>OSNOVNO JT U UBU</t>
  </si>
  <si>
    <t>VIŠE JT U NOVOM SADU</t>
  </si>
  <si>
    <t>VIŠE JT U SOMBORU</t>
  </si>
  <si>
    <t>OSNOVNO JT U VELIKOM GRADIŠTU</t>
  </si>
  <si>
    <t>VIŠE JT U ZAJEČARU</t>
  </si>
  <si>
    <t>КТ,КТР,КТН,КТЖ,КТПО,КТПИ,СТР.ПОВ.,КТМ</t>
  </si>
  <si>
    <t>КТ,КТР,КТНИ,КТПЛ,КП</t>
  </si>
  <si>
    <t>КТ,КТР,КТНИ,КТЖ,КТПО,КТПИ,СТР.ПОВ.,КТМ</t>
  </si>
  <si>
    <t>OSNOVNO U KRALJEVU</t>
  </si>
  <si>
    <t>OSNOVNO U SOMBORU</t>
  </si>
  <si>
    <t>КТ,КТР,КТНИ,КТЖ,КТПО,КТПИ,СТР.ПОВ.КТМ</t>
  </si>
  <si>
    <t>sistemat.</t>
  </si>
  <si>
    <t>operat.</t>
  </si>
  <si>
    <t>КТЖ,КТР,КТР1,КТПО,КТПИ,КПЖ</t>
  </si>
  <si>
    <t>broj stanovnika:</t>
  </si>
  <si>
    <t xml:space="preserve"> </t>
  </si>
  <si>
    <t>АПЕЛАЦИОНО ЈТ У БЕОГРАДУ</t>
  </si>
  <si>
    <t>АПЕЛАЦИОНО ЈТ У НОВОМ САДУ</t>
  </si>
  <si>
    <t>АПЕЛАЦИОНО ЈТ У КРАГУЈЕВЦУ</t>
  </si>
  <si>
    <t>АПЕЛАЦИОНО ЈТ У НИШУ</t>
  </si>
  <si>
    <t>ВИШЕ ЈТ У БЕОГРАДУ</t>
  </si>
  <si>
    <t>ВИШЕ ЈТ У ВАЉЕВУ</t>
  </si>
  <si>
    <t>ВИШЕ ЈТ У ПАНЧЕВУ</t>
  </si>
  <si>
    <t>ВИШЕ ЈТ У НОВОМ САДУ</t>
  </si>
  <si>
    <t>ВИШЕ ЈТ У ЗРЕЊАНИНУ</t>
  </si>
  <si>
    <t>ВИШЕ ЈТ У СОМБОРУ</t>
  </si>
  <si>
    <t>ВИШЕ ЈТ У СРЕМСКОЈ МИТРОВИЦИ</t>
  </si>
  <si>
    <t>ВИШЕ ЈТ У СУБОТИЦИ</t>
  </si>
  <si>
    <t>ВИШЕ ЈТ У ШАПЦУ</t>
  </si>
  <si>
    <t>ВИШЕ ЈТ У КРАГУЈЕВЦУ</t>
  </si>
  <si>
    <t>ВИШЕ ЈТ У ЈАГОДИНИ</t>
  </si>
  <si>
    <t>ВИШЕ ЈТ У КРУШЕВЦУ</t>
  </si>
  <si>
    <t>ВИШЕ ЈТ У КРАЉЕВУ</t>
  </si>
  <si>
    <t>ВИШЕ ЈТ У ЧАЧКУ</t>
  </si>
  <si>
    <t>ВИШЕ ЈТ У НОВОМ ПАЗАРУ</t>
  </si>
  <si>
    <t>ВИШЕ ЈТ У УЖИЦУ</t>
  </si>
  <si>
    <t>ВИШЕ ЈТ У ПОЖАРЕВЦУ</t>
  </si>
  <si>
    <t>ВИШЕ ЈТ У НИШУ</t>
  </si>
  <si>
    <t>ВИШЕ ЈТ У ВРАЊУ</t>
  </si>
  <si>
    <t>ВИШЕ ЈТ У ЛЕСКОВЦУ</t>
  </si>
  <si>
    <t>ВИШЕ ЈТ У ЗАЈЕЧАРУ</t>
  </si>
  <si>
    <t>ВИШЕ ЈТ У НЕГОТИНУ</t>
  </si>
  <si>
    <t>ВИШЕ ЈТ У ПИРОТУ</t>
  </si>
  <si>
    <t>ВИШЕ ЈТ У ПРОКУПЉУ</t>
  </si>
  <si>
    <t>ПРВО ОСНОВНО ЈТ У БЕОГРАДУ</t>
  </si>
  <si>
    <t>ДРУГО ОСНОВНО ЈТ У БЕОГРАДУ</t>
  </si>
  <si>
    <t>ТРЕЋЕ ОСНОВНО ЈТ У БЕОГРАДУ</t>
  </si>
  <si>
    <t>ОСНОВНО ЈТ У ОБРЕНОВЦУ</t>
  </si>
  <si>
    <t>ОСНОВНО ЈТ У МЛАДЕНОВЦУ</t>
  </si>
  <si>
    <t>ОСНОВНО ЈТ У ЛАЗАРЕВЦУ</t>
  </si>
  <si>
    <t>ОСНОВНО ЈТ У ВАЉЕВУ</t>
  </si>
  <si>
    <t>ОСНОВНО ЈТ У МИОНИЦИ</t>
  </si>
  <si>
    <t>ОСНОВНО ЈТ У УБУ</t>
  </si>
  <si>
    <t>ОСНОВНО ЈТ У СМЕДЕРЕВУ</t>
  </si>
  <si>
    <t>ОСНОВНО ЈТ У ВЕЛИКОЈ ПЛАНИ</t>
  </si>
  <si>
    <t>ОСНОВНО ЈТ У ПАНЧЕВУ</t>
  </si>
  <si>
    <t>ОСНОВНО ЈТ У ВРШЦУ</t>
  </si>
  <si>
    <t>ОСНОВНО ЈТ У НОВОМ САДУ</t>
  </si>
  <si>
    <t>ОСНОВНО ЈТ У БАЧКОЈ ПАЛАНЦИ</t>
  </si>
  <si>
    <t>ОСНОВНО ЈТ У ЗРЕЊАНИНУ</t>
  </si>
  <si>
    <t>ОСНОВНО ЈТ У БЕЧЕЈУ</t>
  </si>
  <si>
    <t>ОСНОВНО ЈТ У КИКИНДИ</t>
  </si>
  <si>
    <t>ОСНОВНО ЈТ У СОМБОРУ</t>
  </si>
  <si>
    <t>ОСНОВНО ЈТ У ВРБАСУ</t>
  </si>
  <si>
    <t>ОСНОВНО ЈТ У  СРЕМСКОЈ МИТРОВИЦИ</t>
  </si>
  <si>
    <t>ОСНОВНО ЈТ У  РУМИ</t>
  </si>
  <si>
    <t>ОСНОВНО ЈТ У  СТАРОЈ ПАЗОВИ</t>
  </si>
  <si>
    <t>ОСНОВНО ЈТ У СУБОТИЦИ</t>
  </si>
  <si>
    <t>ОСНОВНО ЈТ У СЕНТИ</t>
  </si>
  <si>
    <t>ОСНОВНО ЈТ У ШАПЦУ</t>
  </si>
  <si>
    <t>ОСНОВНО ЈТ У ЛОЗНИЦИ</t>
  </si>
  <si>
    <t>ОСНОВНО ЈТ У КРАГУЈЕВЦУ</t>
  </si>
  <si>
    <t>ОСНОВНО ЈТ У АРАНЂЕЛОВЦУ</t>
  </si>
  <si>
    <t>ОСНОВНО ЈТ У ЈАГОДИНИ</t>
  </si>
  <si>
    <t>ОСНОВНО ЈТ У ДЕСПОТОВЦУ</t>
  </si>
  <si>
    <t>ОСНОВНО ЈТ У ПАРАЋИНУ</t>
  </si>
  <si>
    <t>ОСНОВНО ЈТ У КРУШЕВЦУ</t>
  </si>
  <si>
    <t>ОСНОВНО ЈТ У БРУСУ</t>
  </si>
  <si>
    <t>ОСНОВНО ЈТ У ТРСТЕНИКУ</t>
  </si>
  <si>
    <t>ОСНОВНО ЈТ У КРАЉЕВУ</t>
  </si>
  <si>
    <t>ОСНОВНО ЈТ У РАШКИ</t>
  </si>
  <si>
    <t>ОСНОВНО ЈТ У ЧАЧКУ</t>
  </si>
  <si>
    <t>ОСНОВНО ЈТ У ГОРЊЕМ МИЛАНОВЦУ</t>
  </si>
  <si>
    <t>ОСНОВНО ЈТ У НОВОМ ПАЗАРУ</t>
  </si>
  <si>
    <t>ОСНОВНО ЈТ У УЖИЦУ</t>
  </si>
  <si>
    <t>ОСНОВНО ЈТ У ПОЖЕГИ</t>
  </si>
  <si>
    <t>ОСНОВНО ЈТ У ПРИЈЕПОЉУ</t>
  </si>
  <si>
    <t>ОСНОВНО ЈТ У ПОЖАРЕВЦУ</t>
  </si>
  <si>
    <t xml:space="preserve">ОСНОВНО ЈТ У ВЕЛИКОМ ГРАДИШТУ </t>
  </si>
  <si>
    <t>ОСНОВНО ЈТ У ПЕТРОВЦУ НА МЛАВИ</t>
  </si>
  <si>
    <t>ОСНОВНО ЈТ У НИШУ</t>
  </si>
  <si>
    <t>ОСНОВНО ЈТ У АЛЕКСИНЦУ</t>
  </si>
  <si>
    <t>ОСНОВНО ЈТ У ВРАЊУ</t>
  </si>
  <si>
    <t>ОСНОВНО ЈТ У ВЛАДИЧИНОМ ХАНУ</t>
  </si>
  <si>
    <t>ОСНОВНО ЈТ У ЛЕСКОВЦУ</t>
  </si>
  <si>
    <t>ОСНОВНО ЈТ У ЛЕБАНУ</t>
  </si>
  <si>
    <t>ОСНОВНО ЈТ У ЗАЈЕЧАРУ</t>
  </si>
  <si>
    <t>ОСНОВНО ЈТ У БОРУ</t>
  </si>
  <si>
    <t>ОСНОВНО ЈТ У НЕГОТИНУ</t>
  </si>
  <si>
    <t>ОСНОВНО ЈТ У ПИРОТУ</t>
  </si>
  <si>
    <t>ОСНОВНО ЈТ У ПРОКУПЉУ</t>
  </si>
  <si>
    <t>ОСНОВНО ЈТ У КУРШУМЛИЈИ</t>
  </si>
  <si>
    <t>broj operativnih zamenika</t>
  </si>
  <si>
    <t>ВИШЕ ЈТ У СМЕДЕРЕВУ</t>
  </si>
  <si>
    <t>Prosecan broj predmeta po operativnom zameniku</t>
  </si>
  <si>
    <t>Prosecan broj predmeta po sistematizovanom zameniku</t>
  </si>
  <si>
    <t>промети просеке за више</t>
  </si>
  <si>
    <t>OSNOVNO JT U RAŠKI</t>
  </si>
  <si>
    <t>broj primljenih KT predmeta po zameniku JT</t>
  </si>
  <si>
    <t>preporučeni broj zamenika JT po merilima</t>
  </si>
  <si>
    <t>br.primljenih predmeta po zameniku JT mesečno</t>
  </si>
  <si>
    <t>stopa rešavanja predmeta</t>
  </si>
  <si>
    <t>vreme kašnjenja</t>
  </si>
  <si>
    <t>procenat nerešenih predmeta</t>
  </si>
  <si>
    <t>APELACIONO JT U BEOGRADU</t>
  </si>
  <si>
    <t xml:space="preserve">                                                       </t>
  </si>
  <si>
    <t xml:space="preserve">                      </t>
  </si>
  <si>
    <t xml:space="preserve">          </t>
  </si>
  <si>
    <t xml:space="preserve">                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</si>
</sst>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\ h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  <numFmt numFmtId="179" formatCode="0.000000"/>
  </numFmts>
  <fonts count="41"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20"/>
      <name val="Calibri"/>
      <family val="2"/>
    </font>
    <font>
      <sz val="11"/>
      <color indexed="41"/>
      <name val="Calibri"/>
      <family val="2"/>
    </font>
    <font>
      <b/>
      <sz val="11"/>
      <color indexed="41"/>
      <name val="Calibri"/>
      <family val="2"/>
    </font>
    <font>
      <sz val="20"/>
      <name val="Calibri"/>
      <family val="2"/>
    </font>
    <font>
      <sz val="11"/>
      <color indexed="45"/>
      <name val="Calibri"/>
      <family val="2"/>
    </font>
    <font>
      <b/>
      <sz val="10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thick"/>
      <top style="thick"/>
      <bottom style="thick"/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4" fillId="14" borderId="2" xfId="4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9" borderId="8" xfId="0" applyFont="1" applyFill="1" applyBorder="1" applyAlignment="1">
      <alignment/>
    </xf>
    <xf numFmtId="0" fontId="0" fillId="9" borderId="8" xfId="58" applyFont="1" applyFill="1" applyBorder="1" applyAlignment="1">
      <alignment wrapText="1"/>
    </xf>
    <xf numFmtId="0" fontId="0" fillId="0" borderId="0" xfId="0" applyFill="1" applyAlignment="1">
      <alignment/>
    </xf>
    <xf numFmtId="0" fontId="0" fillId="18" borderId="10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18" borderId="10" xfId="0" applyNumberForma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14" fillId="19" borderId="2" xfId="41" applyFill="1" applyAlignment="1">
      <alignment horizontal="center"/>
    </xf>
    <xf numFmtId="1" fontId="14" fillId="9" borderId="11" xfId="41" applyNumberFormat="1" applyFill="1" applyBorder="1" applyAlignment="1">
      <alignment horizontal="center"/>
    </xf>
    <xf numFmtId="1" fontId="23" fillId="9" borderId="8" xfId="58" applyNumberFormat="1" applyAlignment="1">
      <alignment/>
    </xf>
    <xf numFmtId="1" fontId="14" fillId="9" borderId="2" xfId="41" applyNumberFormat="1" applyFill="1" applyAlignment="1">
      <alignment horizontal="center"/>
    </xf>
    <xf numFmtId="1" fontId="14" fillId="19" borderId="2" xfId="41" applyNumberFormat="1" applyFill="1" applyAlignment="1">
      <alignment horizontal="center"/>
    </xf>
    <xf numFmtId="172" fontId="0" fillId="9" borderId="8" xfId="0" applyNumberFormat="1" applyFont="1" applyFill="1" applyBorder="1" applyAlignment="1">
      <alignment/>
    </xf>
    <xf numFmtId="172" fontId="0" fillId="9" borderId="8" xfId="58" applyNumberFormat="1" applyFont="1" applyFill="1" applyBorder="1" applyAlignment="1">
      <alignment wrapText="1"/>
    </xf>
    <xf numFmtId="172" fontId="23" fillId="9" borderId="8" xfId="58" applyNumberFormat="1" applyAlignment="1">
      <alignment/>
    </xf>
    <xf numFmtId="172" fontId="23" fillId="19" borderId="8" xfId="58" applyNumberFormat="1" applyFill="1" applyAlignment="1">
      <alignment/>
    </xf>
    <xf numFmtId="172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" fontId="23" fillId="4" borderId="8" xfId="58" applyNumberFormat="1" applyFill="1" applyAlignment="1">
      <alignment/>
    </xf>
    <xf numFmtId="0" fontId="0" fillId="19" borderId="10" xfId="0" applyFill="1" applyBorder="1" applyAlignment="1">
      <alignment horizontal="center"/>
    </xf>
    <xf numFmtId="0" fontId="0" fillId="2" borderId="0" xfId="0" applyFill="1" applyAlignment="1">
      <alignment/>
    </xf>
    <xf numFmtId="172" fontId="0" fillId="9" borderId="12" xfId="0" applyNumberFormat="1" applyFont="1" applyFill="1" applyBorder="1" applyAlignment="1">
      <alignment/>
    </xf>
    <xf numFmtId="172" fontId="0" fillId="9" borderId="12" xfId="58" applyNumberFormat="1" applyFont="1" applyFill="1" applyBorder="1" applyAlignment="1">
      <alignment wrapText="1"/>
    </xf>
    <xf numFmtId="0" fontId="0" fillId="2" borderId="0" xfId="0" applyFill="1" applyBorder="1" applyAlignment="1">
      <alignment/>
    </xf>
    <xf numFmtId="1" fontId="31" fillId="3" borderId="13" xfId="0" applyNumberFormat="1" applyFont="1" applyFill="1" applyBorder="1" applyAlignment="1">
      <alignment horizontal="center" vertical="center"/>
    </xf>
    <xf numFmtId="172" fontId="31" fillId="3" borderId="13" xfId="0" applyNumberFormat="1" applyFont="1" applyFill="1" applyBorder="1" applyAlignment="1">
      <alignment horizontal="center" vertical="center"/>
    </xf>
    <xf numFmtId="1" fontId="31" fillId="3" borderId="13" xfId="58" applyNumberFormat="1" applyFont="1" applyFill="1" applyBorder="1" applyAlignment="1">
      <alignment horizontal="center" vertical="center"/>
    </xf>
    <xf numFmtId="172" fontId="31" fillId="3" borderId="13" xfId="58" applyNumberFormat="1" applyFont="1" applyFill="1" applyBorder="1" applyAlignment="1">
      <alignment horizontal="center" vertical="center"/>
    </xf>
    <xf numFmtId="1" fontId="31" fillId="2" borderId="14" xfId="41" applyNumberFormat="1" applyFont="1" applyFill="1" applyBorder="1" applyAlignment="1">
      <alignment horizontal="center" vertical="center"/>
    </xf>
    <xf numFmtId="1" fontId="31" fillId="2" borderId="14" xfId="58" applyNumberFormat="1" applyFont="1" applyFill="1" applyBorder="1" applyAlignment="1">
      <alignment horizontal="center" vertical="center"/>
    </xf>
    <xf numFmtId="172" fontId="31" fillId="2" borderId="14" xfId="58" applyNumberFormat="1" applyFont="1" applyFill="1" applyBorder="1" applyAlignment="1">
      <alignment horizontal="center" vertical="center"/>
    </xf>
    <xf numFmtId="172" fontId="31" fillId="2" borderId="15" xfId="58" applyNumberFormat="1" applyFont="1" applyFill="1" applyBorder="1" applyAlignment="1">
      <alignment horizontal="center" vertical="center"/>
    </xf>
    <xf numFmtId="2" fontId="23" fillId="9" borderId="8" xfId="58" applyNumberFormat="1" applyAlignment="1">
      <alignment/>
    </xf>
    <xf numFmtId="2" fontId="23" fillId="19" borderId="8" xfId="58" applyNumberFormat="1" applyFill="1" applyAlignment="1">
      <alignment/>
    </xf>
    <xf numFmtId="2" fontId="0" fillId="0" borderId="0" xfId="0" applyNumberFormat="1" applyAlignment="1">
      <alignment/>
    </xf>
    <xf numFmtId="2" fontId="31" fillId="3" borderId="13" xfId="58" applyNumberFormat="1" applyFont="1" applyFill="1" applyBorder="1" applyAlignment="1">
      <alignment horizontal="center" vertical="center"/>
    </xf>
    <xf numFmtId="2" fontId="31" fillId="2" borderId="14" xfId="58" applyNumberFormat="1" applyFont="1" applyFill="1" applyBorder="1" applyAlignment="1">
      <alignment horizontal="center" vertical="center"/>
    </xf>
    <xf numFmtId="2" fontId="31" fillId="3" borderId="13" xfId="0" applyNumberFormat="1" applyFont="1" applyFill="1" applyBorder="1" applyAlignment="1">
      <alignment horizontal="center" vertical="center"/>
    </xf>
    <xf numFmtId="172" fontId="0" fillId="9" borderId="16" xfId="58" applyNumberFormat="1" applyFont="1" applyFill="1" applyBorder="1" applyAlignment="1">
      <alignment wrapText="1"/>
    </xf>
    <xf numFmtId="1" fontId="31" fillId="19" borderId="13" xfId="0" applyNumberFormat="1" applyFont="1" applyFill="1" applyBorder="1" applyAlignment="1">
      <alignment horizontal="center" vertical="center"/>
    </xf>
    <xf numFmtId="1" fontId="31" fillId="19" borderId="13" xfId="58" applyNumberFormat="1" applyFont="1" applyFill="1" applyBorder="1" applyAlignment="1">
      <alignment horizontal="center" vertical="center"/>
    </xf>
    <xf numFmtId="1" fontId="31" fillId="13" borderId="13" xfId="58" applyNumberFormat="1" applyFont="1" applyFill="1" applyBorder="1" applyAlignment="1">
      <alignment horizontal="center" vertical="center"/>
    </xf>
    <xf numFmtId="1" fontId="31" fillId="13" borderId="13" xfId="0" applyNumberFormat="1" applyFont="1" applyFill="1" applyBorder="1" applyAlignment="1">
      <alignment horizontal="center" vertical="center"/>
    </xf>
    <xf numFmtId="1" fontId="31" fillId="20" borderId="13" xfId="58" applyNumberFormat="1" applyFont="1" applyFill="1" applyBorder="1" applyAlignment="1">
      <alignment horizontal="center" vertical="center"/>
    </xf>
    <xf numFmtId="1" fontId="31" fillId="20" borderId="13" xfId="0" applyNumberFormat="1" applyFont="1" applyFill="1" applyBorder="1" applyAlignment="1">
      <alignment horizontal="center" vertical="center"/>
    </xf>
    <xf numFmtId="1" fontId="31" fillId="20" borderId="13" xfId="41" applyNumberFormat="1" applyFont="1" applyFill="1" applyBorder="1" applyAlignment="1">
      <alignment horizontal="center" vertical="center"/>
    </xf>
    <xf numFmtId="1" fontId="31" fillId="13" borderId="13" xfId="41" applyNumberFormat="1" applyFont="1" applyFill="1" applyBorder="1" applyAlignment="1">
      <alignment horizontal="center" vertical="center"/>
    </xf>
    <xf numFmtId="1" fontId="31" fillId="19" borderId="13" xfId="41" applyNumberFormat="1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1" fontId="31" fillId="2" borderId="21" xfId="58" applyNumberFormat="1" applyFont="1" applyFill="1" applyBorder="1" applyAlignment="1">
      <alignment horizontal="center" vertical="center"/>
    </xf>
    <xf numFmtId="1" fontId="31" fillId="21" borderId="22" xfId="58" applyNumberFormat="1" applyFont="1" applyFill="1" applyBorder="1" applyAlignment="1">
      <alignment horizontal="center" vertical="center"/>
    </xf>
    <xf numFmtId="1" fontId="31" fillId="21" borderId="22" xfId="0" applyNumberFormat="1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30" fillId="21" borderId="0" xfId="0" applyFont="1" applyFill="1" applyBorder="1" applyAlignment="1">
      <alignment horizontal="center" vertical="center"/>
    </xf>
    <xf numFmtId="1" fontId="0" fillId="21" borderId="0" xfId="0" applyNumberFormat="1" applyFill="1" applyBorder="1" applyAlignment="1">
      <alignment horizontal="center" vertical="center"/>
    </xf>
    <xf numFmtId="2" fontId="0" fillId="21" borderId="0" xfId="0" applyNumberFormat="1" applyFill="1" applyBorder="1" applyAlignment="1">
      <alignment horizontal="center" vertical="center"/>
    </xf>
    <xf numFmtId="172" fontId="0" fillId="21" borderId="0" xfId="0" applyNumberFormat="1" applyFill="1" applyBorder="1" applyAlignment="1">
      <alignment horizontal="center" vertical="center"/>
    </xf>
    <xf numFmtId="1" fontId="31" fillId="21" borderId="0" xfId="0" applyNumberFormat="1" applyFont="1" applyFill="1" applyBorder="1" applyAlignment="1">
      <alignment horizontal="center" vertical="center"/>
    </xf>
    <xf numFmtId="0" fontId="32" fillId="21" borderId="0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2" fontId="31" fillId="3" borderId="22" xfId="0" applyNumberFormat="1" applyFont="1" applyFill="1" applyBorder="1" applyAlignment="1">
      <alignment horizontal="center" vertical="center"/>
    </xf>
    <xf numFmtId="172" fontId="31" fillId="3" borderId="22" xfId="0" applyNumberFormat="1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1" fontId="31" fillId="2" borderId="21" xfId="41" applyNumberFormat="1" applyFont="1" applyFill="1" applyBorder="1" applyAlignment="1">
      <alignment horizontal="center" vertical="center"/>
    </xf>
    <xf numFmtId="2" fontId="31" fillId="2" borderId="21" xfId="58" applyNumberFormat="1" applyFont="1" applyFill="1" applyBorder="1" applyAlignment="1">
      <alignment horizontal="center" vertical="center"/>
    </xf>
    <xf numFmtId="172" fontId="31" fillId="2" borderId="21" xfId="58" applyNumberFormat="1" applyFont="1" applyFill="1" applyBorder="1" applyAlignment="1">
      <alignment horizontal="center" vertical="center"/>
    </xf>
    <xf numFmtId="172" fontId="31" fillId="2" borderId="24" xfId="58" applyNumberFormat="1" applyFont="1" applyFill="1" applyBorder="1" applyAlignment="1">
      <alignment horizontal="center" vertical="center"/>
    </xf>
    <xf numFmtId="2" fontId="31" fillId="21" borderId="0" xfId="0" applyNumberFormat="1" applyFont="1" applyFill="1" applyBorder="1" applyAlignment="1">
      <alignment horizontal="center" vertical="center"/>
    </xf>
    <xf numFmtId="172" fontId="31" fillId="21" borderId="0" xfId="0" applyNumberFormat="1" applyFont="1" applyFill="1" applyBorder="1" applyAlignment="1">
      <alignment horizontal="center" vertical="center"/>
    </xf>
    <xf numFmtId="1" fontId="31" fillId="2" borderId="20" xfId="41" applyNumberFormat="1" applyFont="1" applyFill="1" applyBorder="1" applyAlignment="1">
      <alignment horizontal="center" vertical="center"/>
    </xf>
    <xf numFmtId="1" fontId="31" fillId="2" borderId="0" xfId="58" applyNumberFormat="1" applyFont="1" applyFill="1" applyBorder="1" applyAlignment="1">
      <alignment horizontal="center" vertical="center"/>
    </xf>
    <xf numFmtId="2" fontId="31" fillId="2" borderId="20" xfId="58" applyNumberFormat="1" applyFont="1" applyFill="1" applyBorder="1" applyAlignment="1">
      <alignment horizontal="center" vertical="center"/>
    </xf>
    <xf numFmtId="172" fontId="31" fillId="2" borderId="20" xfId="58" applyNumberFormat="1" applyFont="1" applyFill="1" applyBorder="1" applyAlignment="1">
      <alignment horizontal="center" vertical="center"/>
    </xf>
    <xf numFmtId="172" fontId="31" fillId="2" borderId="25" xfId="58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2" fontId="31" fillId="21" borderId="0" xfId="0" applyNumberFormat="1" applyFont="1" applyFill="1" applyAlignment="1">
      <alignment/>
    </xf>
    <xf numFmtId="172" fontId="33" fillId="21" borderId="0" xfId="0" applyNumberFormat="1" applyFont="1" applyFill="1" applyBorder="1" applyAlignment="1">
      <alignment horizontal="center" vertical="center"/>
    </xf>
    <xf numFmtId="1" fontId="31" fillId="13" borderId="22" xfId="0" applyNumberFormat="1" applyFont="1" applyFill="1" applyBorder="1" applyAlignment="1">
      <alignment horizontal="center" vertical="center"/>
    </xf>
    <xf numFmtId="1" fontId="31" fillId="3" borderId="22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" fontId="31" fillId="2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0" fillId="21" borderId="20" xfId="0" applyFont="1" applyFill="1" applyBorder="1" applyAlignment="1">
      <alignment horizontal="center" vertical="center"/>
    </xf>
    <xf numFmtId="1" fontId="14" fillId="21" borderId="20" xfId="41" applyNumberFormat="1" applyFill="1" applyBorder="1" applyAlignment="1">
      <alignment horizontal="center" vertical="center"/>
    </xf>
    <xf numFmtId="1" fontId="23" fillId="21" borderId="20" xfId="58" applyNumberFormat="1" applyFill="1" applyBorder="1" applyAlignment="1">
      <alignment horizontal="center" vertical="center"/>
    </xf>
    <xf numFmtId="2" fontId="23" fillId="21" borderId="20" xfId="58" applyNumberFormat="1" applyFill="1" applyBorder="1" applyAlignment="1">
      <alignment horizontal="center" vertical="center"/>
    </xf>
    <xf numFmtId="172" fontId="23" fillId="21" borderId="20" xfId="58" applyNumberFormat="1" applyFill="1" applyBorder="1" applyAlignment="1">
      <alignment horizontal="center" vertical="center"/>
    </xf>
    <xf numFmtId="172" fontId="31" fillId="21" borderId="0" xfId="0" applyNumberFormat="1" applyFont="1" applyFill="1" applyBorder="1" applyAlignment="1">
      <alignment/>
    </xf>
    <xf numFmtId="172" fontId="34" fillId="21" borderId="20" xfId="58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172" fontId="33" fillId="2" borderId="14" xfId="58" applyNumberFormat="1" applyFont="1" applyFill="1" applyBorder="1" applyAlignment="1">
      <alignment horizontal="center" vertical="center"/>
    </xf>
    <xf numFmtId="1" fontId="0" fillId="19" borderId="10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" fontId="0" fillId="19" borderId="27" xfId="0" applyNumberFormat="1" applyFill="1" applyBorder="1" applyAlignment="1">
      <alignment horizontal="center"/>
    </xf>
    <xf numFmtId="1" fontId="0" fillId="19" borderId="27" xfId="0" applyNumberForma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14" fillId="19" borderId="28" xfId="41" applyFill="1" applyBorder="1" applyAlignment="1">
      <alignment horizontal="center"/>
    </xf>
    <xf numFmtId="0" fontId="36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9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1" fontId="36" fillId="9" borderId="10" xfId="0" applyNumberFormat="1" applyFont="1" applyFill="1" applyBorder="1" applyAlignment="1">
      <alignment horizontal="center"/>
    </xf>
    <xf numFmtId="1" fontId="31" fillId="9" borderId="10" xfId="0" applyNumberFormat="1" applyFont="1" applyFill="1" applyBorder="1" applyAlignment="1">
      <alignment horizontal="center"/>
    </xf>
    <xf numFmtId="0" fontId="31" fillId="19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2" fontId="23" fillId="9" borderId="8" xfId="58" applyNumberFormat="1" applyFont="1" applyAlignment="1">
      <alignment horizontal="center" textRotation="90" wrapText="1"/>
    </xf>
    <xf numFmtId="2" fontId="23" fillId="9" borderId="8" xfId="58" applyNumberFormat="1" applyAlignment="1">
      <alignment horizontal="center" textRotation="90" wrapText="1"/>
    </xf>
    <xf numFmtId="1" fontId="40" fillId="9" borderId="12" xfId="0" applyNumberFormat="1" applyFont="1" applyFill="1" applyBorder="1" applyAlignment="1">
      <alignment horizontal="center" textRotation="90"/>
    </xf>
    <xf numFmtId="1" fontId="27" fillId="9" borderId="32" xfId="0" applyNumberFormat="1" applyFont="1" applyFill="1" applyBorder="1" applyAlignment="1">
      <alignment horizontal="center" textRotation="90"/>
    </xf>
    <xf numFmtId="1" fontId="27" fillId="9" borderId="33" xfId="0" applyNumberFormat="1" applyFont="1" applyFill="1" applyBorder="1" applyAlignment="1">
      <alignment horizontal="center" textRotation="90"/>
    </xf>
    <xf numFmtId="1" fontId="37" fillId="9" borderId="8" xfId="58" applyNumberFormat="1" applyFont="1" applyAlignment="1">
      <alignment horizontal="center" textRotation="90"/>
    </xf>
    <xf numFmtId="0" fontId="0" fillId="0" borderId="27" xfId="0" applyBorder="1" applyAlignment="1">
      <alignment horizontal="center"/>
    </xf>
    <xf numFmtId="172" fontId="23" fillId="9" borderId="16" xfId="58" applyNumberFormat="1" applyBorder="1" applyAlignment="1">
      <alignment horizontal="center" textRotation="90" wrapText="1"/>
    </xf>
    <xf numFmtId="172" fontId="23" fillId="9" borderId="34" xfId="58" applyNumberFormat="1" applyBorder="1" applyAlignment="1">
      <alignment horizontal="center" textRotation="90" wrapText="1"/>
    </xf>
    <xf numFmtId="172" fontId="23" fillId="9" borderId="35" xfId="58" applyNumberFormat="1" applyBorder="1" applyAlignment="1">
      <alignment horizontal="center" textRotation="90" wrapText="1"/>
    </xf>
    <xf numFmtId="172" fontId="23" fillId="9" borderId="36" xfId="58" applyNumberFormat="1" applyBorder="1" applyAlignment="1">
      <alignment horizontal="center" textRotation="90" wrapText="1"/>
    </xf>
    <xf numFmtId="172" fontId="23" fillId="9" borderId="37" xfId="58" applyNumberFormat="1" applyBorder="1" applyAlignment="1">
      <alignment horizontal="center" textRotation="90" wrapText="1"/>
    </xf>
    <xf numFmtId="172" fontId="23" fillId="9" borderId="38" xfId="58" applyNumberFormat="1" applyBorder="1" applyAlignment="1">
      <alignment horizontal="center" textRotation="90" wrapText="1"/>
    </xf>
    <xf numFmtId="0" fontId="23" fillId="9" borderId="16" xfId="58" applyBorder="1" applyAlignment="1">
      <alignment horizontal="center" textRotation="90" wrapText="1"/>
    </xf>
    <xf numFmtId="0" fontId="23" fillId="9" borderId="34" xfId="58" applyBorder="1" applyAlignment="1">
      <alignment horizontal="center" textRotation="90" wrapText="1"/>
    </xf>
    <xf numFmtId="0" fontId="23" fillId="9" borderId="35" xfId="58" applyBorder="1" applyAlignment="1">
      <alignment horizontal="center" textRotation="90" wrapText="1"/>
    </xf>
    <xf numFmtId="0" fontId="23" fillId="9" borderId="36" xfId="58" applyBorder="1" applyAlignment="1">
      <alignment horizontal="center" textRotation="90" wrapText="1"/>
    </xf>
    <xf numFmtId="0" fontId="23" fillId="9" borderId="37" xfId="58" applyBorder="1" applyAlignment="1">
      <alignment horizontal="center" textRotation="90" wrapText="1"/>
    </xf>
    <xf numFmtId="0" fontId="23" fillId="9" borderId="38" xfId="58" applyBorder="1" applyAlignment="1">
      <alignment horizontal="center" textRotation="90" wrapText="1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3" borderId="39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2" fontId="8" fillId="9" borderId="13" xfId="0" applyNumberFormat="1" applyFont="1" applyFill="1" applyBorder="1" applyAlignment="1">
      <alignment horizontal="center" textRotation="90" wrapText="1"/>
    </xf>
    <xf numFmtId="172" fontId="0" fillId="22" borderId="13" xfId="0" applyNumberFormat="1" applyFill="1" applyBorder="1" applyAlignment="1">
      <alignment horizontal="center"/>
    </xf>
    <xf numFmtId="2" fontId="31" fillId="22" borderId="13" xfId="0" applyNumberFormat="1" applyFont="1" applyFill="1" applyBorder="1" applyAlignment="1">
      <alignment horizontal="center"/>
    </xf>
    <xf numFmtId="2" fontId="0" fillId="22" borderId="22" xfId="0" applyNumberFormat="1" applyFill="1" applyBorder="1" applyAlignment="1">
      <alignment horizontal="center"/>
    </xf>
    <xf numFmtId="2" fontId="0" fillId="22" borderId="40" xfId="0" applyNumberFormat="1" applyFill="1" applyBorder="1" applyAlignment="1">
      <alignment horizontal="center"/>
    </xf>
    <xf numFmtId="2" fontId="0" fillId="22" borderId="41" xfId="0" applyNumberFormat="1" applyFill="1" applyBorder="1" applyAlignment="1">
      <alignment horizontal="center"/>
    </xf>
    <xf numFmtId="2" fontId="0" fillId="22" borderId="42" xfId="0" applyNumberForma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1" fontId="8" fillId="9" borderId="12" xfId="0" applyNumberFormat="1" applyFont="1" applyFill="1" applyBorder="1" applyAlignment="1">
      <alignment horizontal="center" textRotation="90"/>
    </xf>
    <xf numFmtId="1" fontId="0" fillId="9" borderId="32" xfId="0" applyNumberFormat="1" applyFill="1" applyBorder="1" applyAlignment="1">
      <alignment horizontal="center" textRotation="90"/>
    </xf>
    <xf numFmtId="1" fontId="0" fillId="9" borderId="33" xfId="0" applyNumberFormat="1" applyFill="1" applyBorder="1" applyAlignment="1">
      <alignment horizontal="center" textRotation="90"/>
    </xf>
    <xf numFmtId="1" fontId="23" fillId="9" borderId="8" xfId="58" applyNumberFormat="1" applyFont="1" applyAlignment="1">
      <alignment horizontal="center" textRotation="90"/>
    </xf>
    <xf numFmtId="1" fontId="23" fillId="9" borderId="8" xfId="58" applyNumberFormat="1" applyAlignment="1">
      <alignment horizontal="center" textRotation="90"/>
    </xf>
    <xf numFmtId="0" fontId="26" fillId="3" borderId="13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0" fillId="22" borderId="13" xfId="0" applyNumberFormat="1" applyFill="1" applyBorder="1" applyAlignment="1">
      <alignment horizontal="center"/>
    </xf>
    <xf numFmtId="1" fontId="23" fillId="9" borderId="12" xfId="58" applyNumberFormat="1" applyBorder="1" applyAlignment="1">
      <alignment horizontal="center" textRotation="90"/>
    </xf>
    <xf numFmtId="2" fontId="23" fillId="9" borderId="12" xfId="58" applyNumberFormat="1" applyBorder="1" applyAlignment="1">
      <alignment horizontal="center" textRotation="90" wrapText="1"/>
    </xf>
    <xf numFmtId="172" fontId="23" fillId="9" borderId="43" xfId="58" applyNumberFormat="1" applyBorder="1" applyAlignment="1">
      <alignment horizontal="center" textRotation="90" wrapText="1"/>
    </xf>
    <xf numFmtId="172" fontId="23" fillId="9" borderId="0" xfId="58" applyNumberFormat="1" applyBorder="1" applyAlignment="1">
      <alignment horizontal="center" textRotation="90" wrapText="1"/>
    </xf>
    <xf numFmtId="172" fontId="23" fillId="9" borderId="44" xfId="58" applyNumberFormat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2"/>
          <c:w val="0.9465"/>
          <c:h val="0.59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Beograd'!$J$19:$J$25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Beograd'!$I$26:$I$28</c:f>
              <c:numCache/>
            </c:numRef>
          </c:cat>
          <c:val>
            <c:numRef>
              <c:f>'apelacija Beograd'!$J$26:$J$28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Beograd'!$K$19:$K$25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Beograd'!$I$26:$I$28</c:f>
              <c:numCache/>
            </c:numRef>
          </c:cat>
          <c:val>
            <c:numRef>
              <c:f>'apelacija Beograd'!$K$26:$K$28</c:f>
              <c:numCache/>
            </c:numRef>
          </c:val>
          <c:shape val="box"/>
        </c:ser>
        <c:shape val="box"/>
        <c:axId val="16516685"/>
        <c:axId val="14432438"/>
      </c:bar3D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432438"/>
        <c:crosses val="autoZero"/>
        <c:auto val="1"/>
        <c:lblOffset val="100"/>
        <c:tickLblSkip val="1"/>
        <c:noMultiLvlLbl val="0"/>
      </c:catAx>
      <c:valAx>
        <c:axId val="14432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5166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4125"/>
          <c:w val="0.60575"/>
          <c:h val="0.1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08"/>
          <c:w val="0.9475"/>
          <c:h val="0.5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Beograd'!$J$152:$J$158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Beograd'!$I$159:$I$161</c:f>
              <c:numCache/>
            </c:numRef>
          </c:cat>
          <c:val>
            <c:numRef>
              <c:f>'apelacija Beograd'!$J$159:$J$161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Beograd'!$K$152:$K$158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Beograd'!$I$159:$I$161</c:f>
              <c:numCache/>
            </c:numRef>
          </c:cat>
          <c:val>
            <c:numRef>
              <c:f>'apelacija Beograd'!$K$159:$K$161</c:f>
              <c:numCache/>
            </c:numRef>
          </c:val>
          <c:shape val="box"/>
        </c:ser>
        <c:shape val="box"/>
        <c:axId val="11529143"/>
        <c:axId val="36653424"/>
      </c:bar3D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653424"/>
        <c:crosses val="autoZero"/>
        <c:auto val="1"/>
        <c:lblOffset val="100"/>
        <c:tickLblSkip val="1"/>
        <c:noMultiLvlLbl val="0"/>
      </c:catAx>
      <c:valAx>
        <c:axId val="36653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5291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82025"/>
          <c:w val="0.605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"/>
          <c:w val="0.9485"/>
          <c:h val="0.5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Beograd'!$J$166:$J$172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Beograd'!$I$173:$I$175</c:f>
              <c:numCache/>
            </c:numRef>
          </c:cat>
          <c:val>
            <c:numRef>
              <c:f>'apelacija Beograd'!$J$173:$J$175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Beograd'!$K$166:$K$172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Beograd'!$I$173:$I$175</c:f>
              <c:numCache/>
            </c:numRef>
          </c:cat>
          <c:val>
            <c:numRef>
              <c:f>'apelacija Beograd'!$K$173:$K$175</c:f>
              <c:numCache/>
            </c:numRef>
          </c:val>
          <c:shape val="box"/>
        </c:ser>
        <c:shape val="box"/>
        <c:axId val="61445361"/>
        <c:axId val="16137338"/>
      </c:bar3D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137338"/>
        <c:crosses val="autoZero"/>
        <c:auto val="1"/>
        <c:lblOffset val="100"/>
        <c:tickLblSkip val="1"/>
        <c:noMultiLvlLbl val="0"/>
      </c:catAx>
      <c:valAx>
        <c:axId val="161373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4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84175"/>
          <c:w val="0.605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"/>
          <c:w val="0.9485"/>
          <c:h val="0.5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Beograd'!$J$180:$J$186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Beograd'!$I$187:$I$189</c:f>
              <c:numCache/>
            </c:numRef>
          </c:cat>
          <c:val>
            <c:numRef>
              <c:f>'apelacija Beograd'!$J$187:$J$189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Beograd'!$K$180:$K$186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Beograd'!$I$187:$I$189</c:f>
              <c:numCache/>
            </c:numRef>
          </c:cat>
          <c:val>
            <c:numRef>
              <c:f>'apelacija Beograd'!$K$187:$K$189</c:f>
              <c:numCache/>
            </c:numRef>
          </c:val>
          <c:shape val="box"/>
        </c:ser>
        <c:shape val="box"/>
        <c:axId val="11018315"/>
        <c:axId val="32055972"/>
      </c:bar3D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055972"/>
        <c:crosses val="autoZero"/>
        <c:auto val="1"/>
        <c:lblOffset val="100"/>
        <c:tickLblSkip val="1"/>
        <c:noMultiLvlLbl val="0"/>
      </c:catAx>
      <c:valAx>
        <c:axId val="32055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0183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831"/>
          <c:w val="0.6057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"/>
          <c:w val="0.9485"/>
          <c:h val="0.5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Beograd'!$J$194:$J$200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Beograd'!$I$201:$I$203</c:f>
              <c:numCache/>
            </c:numRef>
          </c:cat>
          <c:val>
            <c:numRef>
              <c:f>'apelacija Beograd'!$J$201:$J$203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Beograd'!$K$194:$K$200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Beograd'!$I$201:$I$203</c:f>
              <c:numCache/>
            </c:numRef>
          </c:cat>
          <c:val>
            <c:numRef>
              <c:f>'apelacija Beograd'!$K$201:$K$203</c:f>
              <c:numCache/>
            </c:numRef>
          </c:val>
          <c:shape val="box"/>
        </c:ser>
        <c:shape val="box"/>
        <c:axId val="20068293"/>
        <c:axId val="46396910"/>
      </c:bar3D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396910"/>
        <c:crosses val="autoZero"/>
        <c:auto val="1"/>
        <c:lblOffset val="100"/>
        <c:tickLblSkip val="1"/>
        <c:noMultiLvlLbl val="0"/>
      </c:catAx>
      <c:valAx>
        <c:axId val="46396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0682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84525"/>
          <c:w val="0.605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09"/>
          <c:w val="0.9475"/>
          <c:h val="0.5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Beograd'!$J$208:$J$214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Beograd'!$I$215:$I$217</c:f>
              <c:numCache/>
            </c:numRef>
          </c:cat>
          <c:val>
            <c:numRef>
              <c:f>'apelacija Beograd'!$J$215:$J$217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Beograd'!$K$208:$K$214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Beograd'!$I$215:$I$217</c:f>
              <c:numCache/>
            </c:numRef>
          </c:cat>
          <c:val>
            <c:numRef>
              <c:f>'apelacija Beograd'!$K$215:$K$217</c:f>
              <c:numCache/>
            </c:numRef>
          </c:val>
          <c:shape val="box"/>
        </c:ser>
        <c:shape val="box"/>
        <c:axId val="14919007"/>
        <c:axId val="53336"/>
      </c:bar3D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36"/>
        <c:crosses val="autoZero"/>
        <c:auto val="1"/>
        <c:lblOffset val="100"/>
        <c:tickLblSkip val="1"/>
        <c:noMultiLvlLbl val="0"/>
      </c:catAx>
      <c:valAx>
        <c:axId val="53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919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84175"/>
          <c:w val="0.605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09"/>
          <c:w val="0.9475"/>
          <c:h val="0.5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Beograd'!$J$222:$J$228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Beograd'!$I$229:$I$231</c:f>
              <c:numCache/>
            </c:numRef>
          </c:cat>
          <c:val>
            <c:numRef>
              <c:f>'apelacija Beograd'!$J$229:$J$231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Beograd'!$K$222:$K$228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Beograd'!$I$229:$I$231</c:f>
              <c:numCache/>
            </c:numRef>
          </c:cat>
          <c:val>
            <c:numRef>
              <c:f>'apelacija Beograd'!$K$229:$K$231</c:f>
              <c:numCache/>
            </c:numRef>
          </c:val>
          <c:shape val="box"/>
        </c:ser>
        <c:shape val="box"/>
        <c:axId val="480025"/>
        <c:axId val="4320226"/>
      </c:bar3DChart>
      <c:catAx>
        <c:axId val="480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0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82725"/>
          <c:w val="0.60575"/>
          <c:h val="0.1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09"/>
          <c:w val="0.9475"/>
          <c:h val="0.5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Beograd'!$J$236:$J$242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Beograd'!$I$243:$I$245</c:f>
              <c:numCache/>
            </c:numRef>
          </c:cat>
          <c:val>
            <c:numRef>
              <c:f>'apelacija Beograd'!$J$243:$J$245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Beograd'!$K$236:$K$242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Beograd'!$I$243:$I$245</c:f>
              <c:numCache/>
            </c:numRef>
          </c:cat>
          <c:val>
            <c:numRef>
              <c:f>'apelacija Beograd'!$K$243:$K$245</c:f>
              <c:numCache/>
            </c:numRef>
          </c:val>
          <c:shape val="box"/>
        </c:ser>
        <c:shape val="box"/>
        <c:axId val="38882035"/>
        <c:axId val="14393996"/>
      </c:bar3D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820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84525"/>
          <c:w val="0.605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09"/>
          <c:w val="0.9475"/>
          <c:h val="0.5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Beograd'!$J$250:$J$256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Beograd'!$I$257:$I$259</c:f>
              <c:numCache/>
            </c:numRef>
          </c:cat>
          <c:val>
            <c:numRef>
              <c:f>'apelacija Beograd'!$J$257:$J$259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Beograd'!$K$250:$K$256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Beograd'!$I$257:$I$259</c:f>
              <c:numCache/>
            </c:numRef>
          </c:cat>
          <c:val>
            <c:numRef>
              <c:f>'apelacija Beograd'!$K$257:$K$259</c:f>
              <c:numCache/>
            </c:numRef>
          </c:val>
          <c:shape val="box"/>
        </c:ser>
        <c:shape val="box"/>
        <c:axId val="62437101"/>
        <c:axId val="25062998"/>
      </c:bar3D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437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25"/>
          <c:y val="0.84525"/>
          <c:w val="0.6057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5"/>
          <c:w val="0.947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sad'!$J$17:$J$23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sad'!$I$24:$I$26</c:f>
              <c:numCache/>
            </c:numRef>
          </c:cat>
          <c:val>
            <c:numRef>
              <c:f>'apelacija novi sad'!$J$24:$J$26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sad'!$K$17:$K$23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sad'!$I$24:$I$26</c:f>
              <c:numCache/>
            </c:numRef>
          </c:cat>
          <c:val>
            <c:numRef>
              <c:f>'apelacija novi sad'!$K$24:$K$26</c:f>
              <c:numCache/>
            </c:numRef>
          </c:val>
          <c:shape val="box"/>
        </c:ser>
        <c:shape val="box"/>
        <c:axId val="24240391"/>
        <c:axId val="16836928"/>
      </c:bar3D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836928"/>
        <c:crosses val="autoZero"/>
        <c:auto val="1"/>
        <c:lblOffset val="100"/>
        <c:tickLblSkip val="1"/>
        <c:noMultiLvlLbl val="0"/>
      </c:catAx>
      <c:valAx>
        <c:axId val="16836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40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302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5"/>
          <c:w val="0.947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sad'!$J$31:$J$37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sad'!$I$38:$I$40</c:f>
              <c:numCache/>
            </c:numRef>
          </c:cat>
          <c:val>
            <c:numRef>
              <c:f>'apelacija novi sad'!$J$38:$J$40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sad'!$K$31:$K$37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sad'!$I$38:$I$40</c:f>
              <c:numCache/>
            </c:numRef>
          </c:cat>
          <c:val>
            <c:numRef>
              <c:f>'apelacija novi sad'!$K$38:$K$40</c:f>
              <c:numCache/>
            </c:numRef>
          </c:val>
          <c:shape val="box"/>
        </c:ser>
        <c:shape val="box"/>
        <c:axId val="17314625"/>
        <c:axId val="21613898"/>
      </c:bar3D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613898"/>
        <c:crosses val="autoZero"/>
        <c:auto val="1"/>
        <c:lblOffset val="100"/>
        <c:tickLblSkip val="1"/>
        <c:noMultiLvlLbl val="0"/>
      </c:catAx>
      <c:valAx>
        <c:axId val="21613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146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4425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225"/>
          <c:w val="0.9465"/>
          <c:h val="0.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Beograd'!$J$34:$J$40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Beograd'!$I$41:$I$43</c:f>
              <c:numCache/>
            </c:numRef>
          </c:cat>
          <c:val>
            <c:numRef>
              <c:f>'apelacija Beograd'!$J$41:$J$43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Beograd'!$K$34:$K$40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Beograd'!$I$41:$I$43</c:f>
              <c:numCache/>
            </c:numRef>
          </c:cat>
          <c:val>
            <c:numRef>
              <c:f>'apelacija Beograd'!$K$41:$K$43</c:f>
              <c:numCache/>
            </c:numRef>
          </c:val>
          <c:shape val="box"/>
        </c:ser>
        <c:shape val="box"/>
        <c:axId val="62783079"/>
        <c:axId val="28176800"/>
      </c:bar3D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176800"/>
        <c:crosses val="autoZero"/>
        <c:auto val="1"/>
        <c:lblOffset val="100"/>
        <c:tickLblSkip val="1"/>
        <c:noMultiLvlLbl val="0"/>
      </c:catAx>
      <c:valAx>
        <c:axId val="28176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783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4125"/>
          <c:w val="0.6057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5"/>
          <c:w val="0.945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sad'!$J$45:$J$51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sad'!$I$52:$I$54</c:f>
              <c:numCache/>
            </c:numRef>
          </c:cat>
          <c:val>
            <c:numRef>
              <c:f>'apelacija novi sad'!$J$52:$J$54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sad'!$K$45:$K$51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sad'!$I$52:$I$54</c:f>
              <c:numCache/>
            </c:numRef>
          </c:cat>
          <c:val>
            <c:numRef>
              <c:f>'apelacija novi sad'!$K$52:$K$54</c:f>
              <c:numCache/>
            </c:numRef>
          </c:val>
          <c:shape val="box"/>
        </c:ser>
        <c:shape val="box"/>
        <c:axId val="60307355"/>
        <c:axId val="5895284"/>
      </c:bar3D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5284"/>
        <c:crosses val="autoZero"/>
        <c:auto val="1"/>
        <c:lblOffset val="100"/>
        <c:tickLblSkip val="1"/>
        <c:noMultiLvlLbl val="0"/>
      </c:catAx>
      <c:valAx>
        <c:axId val="5895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3073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8112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sad'!$J$59:$J$65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sad'!$I$66:$I$68</c:f>
              <c:numCache/>
            </c:numRef>
          </c:cat>
          <c:val>
            <c:numRef>
              <c:f>'apelacija novi sad'!$J$66:$J$68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sad'!$K$59:$K$65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sad'!$I$66:$I$68</c:f>
              <c:numCache/>
            </c:numRef>
          </c:cat>
          <c:val>
            <c:numRef>
              <c:f>'apelacija novi sad'!$K$66:$K$68</c:f>
              <c:numCache/>
            </c:numRef>
          </c:val>
          <c:shape val="box"/>
        </c:ser>
        <c:shape val="box"/>
        <c:axId val="53057557"/>
        <c:axId val="7755966"/>
      </c:bar3D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755966"/>
        <c:crosses val="autoZero"/>
        <c:auto val="1"/>
        <c:lblOffset val="100"/>
        <c:tickLblSkip val="1"/>
        <c:noMultiLvlLbl val="0"/>
      </c:catAx>
      <c:valAx>
        <c:axId val="77559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0575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"/>
          <c:y val="0.806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sad'!$J$73:$J$79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sad'!$I$80:$I$82</c:f>
              <c:numCache/>
            </c:numRef>
          </c:cat>
          <c:val>
            <c:numRef>
              <c:f>'apelacija novi sad'!$J$80:$J$82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sad'!$K$73:$K$79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sad'!$I$80:$I$82</c:f>
              <c:numCache/>
            </c:numRef>
          </c:cat>
          <c:val>
            <c:numRef>
              <c:f>'apelacija novi sad'!$K$80:$K$82</c:f>
              <c:numCache/>
            </c:numRef>
          </c:val>
          <c:shape val="box"/>
        </c:ser>
        <c:shape val="box"/>
        <c:axId val="2694831"/>
        <c:axId val="24253480"/>
      </c:bar3DChart>
      <c:catAx>
        <c:axId val="269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53480"/>
        <c:crosses val="autoZero"/>
        <c:auto val="1"/>
        <c:lblOffset val="100"/>
        <c:tickLblSkip val="1"/>
        <c:noMultiLvlLbl val="0"/>
      </c:catAx>
      <c:valAx>
        <c:axId val="24253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9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3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sad'!$J$87:$J$93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sad'!$I$94:$I$96</c:f>
              <c:numCache/>
            </c:numRef>
          </c:cat>
          <c:val>
            <c:numRef>
              <c:f>'apelacija novi sad'!$J$94:$J$96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sad'!$K$87:$K$93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sad'!$I$94:$I$96</c:f>
              <c:numCache/>
            </c:numRef>
          </c:cat>
          <c:val>
            <c:numRef>
              <c:f>'apelacija novi sad'!$K$94:$K$96</c:f>
              <c:numCache/>
            </c:numRef>
          </c:val>
          <c:shape val="box"/>
        </c:ser>
        <c:shape val="box"/>
        <c:axId val="16954729"/>
        <c:axId val="18374834"/>
      </c:bar3D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74834"/>
        <c:crosses val="autoZero"/>
        <c:auto val="1"/>
        <c:lblOffset val="100"/>
        <c:tickLblSkip val="1"/>
        <c:noMultiLvlLbl val="0"/>
      </c:catAx>
      <c:valAx>
        <c:axId val="18374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954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5"/>
          <c:y val="0.835"/>
          <c:w val="0.602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sad'!$J$101:$J$107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sad'!$I$108:$I$110</c:f>
              <c:numCache/>
            </c:numRef>
          </c:cat>
          <c:val>
            <c:numRef>
              <c:f>'apelacija novi sad'!$J$108:$J$110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sad'!$K$101:$K$107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sad'!$I$108:$I$110</c:f>
              <c:numCache/>
            </c:numRef>
          </c:cat>
          <c:val>
            <c:numRef>
              <c:f>'apelacija novi sad'!$K$108:$K$110</c:f>
              <c:numCache/>
            </c:numRef>
          </c:val>
          <c:shape val="box"/>
        </c:ser>
        <c:shape val="box"/>
        <c:axId val="31155779"/>
        <c:axId val="11966556"/>
      </c:bar3D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966556"/>
        <c:crosses val="autoZero"/>
        <c:auto val="1"/>
        <c:lblOffset val="100"/>
        <c:tickLblSkip val="1"/>
        <c:noMultiLvlLbl val="0"/>
      </c:catAx>
      <c:valAx>
        <c:axId val="119665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557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207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sad'!$J$115:$J$121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sad'!$I$122:$I$124</c:f>
              <c:numCache/>
            </c:numRef>
          </c:cat>
          <c:val>
            <c:numRef>
              <c:f>'apelacija novi sad'!$J$122:$J$124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sad'!$K$115:$K$121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sad'!$I$122:$I$124</c:f>
              <c:numCache/>
            </c:numRef>
          </c:cat>
          <c:val>
            <c:numRef>
              <c:f>'apelacija novi sad'!$K$122:$K$124</c:f>
              <c:numCache/>
            </c:numRef>
          </c:val>
          <c:shape val="box"/>
        </c:ser>
        <c:shape val="box"/>
        <c:axId val="40590141"/>
        <c:axId val="29766950"/>
      </c:bar3D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766950"/>
        <c:crosses val="autoZero"/>
        <c:auto val="1"/>
        <c:lblOffset val="100"/>
        <c:tickLblSkip val="1"/>
        <c:noMultiLvlLbl val="0"/>
      </c:catAx>
      <c:valAx>
        <c:axId val="29766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5901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5"/>
          <c:y val="0.816"/>
          <c:w val="0.602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sad'!$J$129:$J$135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sad'!$I$136:$I$138</c:f>
              <c:numCache/>
            </c:numRef>
          </c:cat>
          <c:val>
            <c:numRef>
              <c:f>'apelacija novi sad'!$J$136:$J$138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sad'!$K$129:$K$135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sad'!$I$136:$I$138</c:f>
              <c:numCache/>
            </c:numRef>
          </c:cat>
          <c:val>
            <c:numRef>
              <c:f>'apelacija novi sad'!$K$136:$K$138</c:f>
              <c:numCache/>
            </c:numRef>
          </c:val>
          <c:shape val="box"/>
        </c:ser>
        <c:shape val="box"/>
        <c:axId val="66575959"/>
        <c:axId val="62312720"/>
      </c:bar3D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12720"/>
        <c:crosses val="autoZero"/>
        <c:auto val="1"/>
        <c:lblOffset val="100"/>
        <c:tickLblSkip val="1"/>
        <c:noMultiLvlLbl val="0"/>
      </c:catAx>
      <c:valAx>
        <c:axId val="62312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759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49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sad'!$J$143:$J$149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sad'!$I$150:$I$152</c:f>
              <c:numCache/>
            </c:numRef>
          </c:cat>
          <c:val>
            <c:numRef>
              <c:f>'apelacija novi sad'!$J$150:$J$152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sad'!$K$143:$K$149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sad'!$I$150:$I$152</c:f>
              <c:numCache/>
            </c:numRef>
          </c:cat>
          <c:val>
            <c:numRef>
              <c:f>'apelacija novi sad'!$K$150:$K$152</c:f>
              <c:numCache/>
            </c:numRef>
          </c:val>
          <c:shape val="box"/>
        </c:ser>
        <c:shape val="box"/>
        <c:axId val="23943569"/>
        <c:axId val="14165530"/>
      </c:bar3D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165530"/>
        <c:crosses val="autoZero"/>
        <c:auto val="1"/>
        <c:lblOffset val="100"/>
        <c:tickLblSkip val="1"/>
        <c:noMultiLvlLbl val="0"/>
      </c:catAx>
      <c:valAx>
        <c:axId val="14165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9435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3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sad'!$J$157:$J$163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sad'!$I$164:$I$166</c:f>
              <c:numCache/>
            </c:numRef>
          </c:cat>
          <c:val>
            <c:numRef>
              <c:f>'apelacija novi sad'!$J$164:$J$166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sad'!$K$157:$K$163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sad'!$I$164:$I$166</c:f>
              <c:numCache/>
            </c:numRef>
          </c:cat>
          <c:val>
            <c:numRef>
              <c:f>'apelacija novi sad'!$K$164:$K$166</c:f>
              <c:numCache/>
            </c:numRef>
          </c:val>
          <c:shape val="box"/>
        </c:ser>
        <c:shape val="box"/>
        <c:axId val="60380907"/>
        <c:axId val="6557252"/>
      </c:bar3D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3809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4425"/>
          <c:w val="0.602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sad'!$J$171:$J$177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sad'!$I$178:$I$180</c:f>
              <c:numCache/>
            </c:numRef>
          </c:cat>
          <c:val>
            <c:numRef>
              <c:f>'apelacija novi sad'!$J$178:$J$180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sad'!$K$171:$K$177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sad'!$I$178:$I$180</c:f>
              <c:numCache/>
            </c:numRef>
          </c:cat>
          <c:val>
            <c:numRef>
              <c:f>'apelacija novi sad'!$K$178:$K$180</c:f>
              <c:numCache/>
            </c:numRef>
          </c:val>
          <c:shape val="box"/>
        </c:ser>
        <c:shape val="box"/>
        <c:axId val="59015269"/>
        <c:axId val="61375374"/>
      </c:bar3D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375374"/>
        <c:crosses val="autoZero"/>
        <c:auto val="1"/>
        <c:lblOffset val="100"/>
        <c:tickLblSkip val="1"/>
        <c:noMultiLvlLbl val="0"/>
      </c:catAx>
      <c:valAx>
        <c:axId val="613753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15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35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085"/>
          <c:w val="0.9455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Beograd'!$J$49:$J$55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Beograd'!$I$56:$I$58</c:f>
              <c:numCache/>
            </c:numRef>
          </c:cat>
          <c:val>
            <c:numRef>
              <c:f>'apelacija Beograd'!$J$56:$J$58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Beograd'!$K$49:$K$55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Beograd'!$I$56:$I$58</c:f>
              <c:numCache/>
            </c:numRef>
          </c:cat>
          <c:val>
            <c:numRef>
              <c:f>'apelacija Beograd'!$K$56:$K$58</c:f>
              <c:numCache/>
            </c:numRef>
          </c:val>
          <c:shape val="box"/>
        </c:ser>
        <c:shape val="box"/>
        <c:axId val="52264609"/>
        <c:axId val="619434"/>
      </c:bar3D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9434"/>
        <c:crosses val="autoZero"/>
        <c:auto val="1"/>
        <c:lblOffset val="100"/>
        <c:tickLblSkip val="1"/>
        <c:noMultiLvlLbl val="0"/>
      </c:catAx>
      <c:valAx>
        <c:axId val="619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264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84475"/>
          <c:w val="0.6057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sad'!$J$185:$J$191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sad'!$I$192:$I$194</c:f>
              <c:numCache/>
            </c:numRef>
          </c:cat>
          <c:val>
            <c:numRef>
              <c:f>'apelacija novi sad'!$J$192:$J$194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sad'!$K$185:$K$191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sad'!$I$192:$I$194</c:f>
              <c:numCache/>
            </c:numRef>
          </c:cat>
          <c:val>
            <c:numRef>
              <c:f>'apelacija novi sad'!$K$192:$K$194</c:f>
              <c:numCache/>
            </c:numRef>
          </c:val>
          <c:shape val="box"/>
        </c:ser>
        <c:shape val="box"/>
        <c:axId val="15507455"/>
        <c:axId val="5349368"/>
      </c:bar3D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49368"/>
        <c:crosses val="autoZero"/>
        <c:auto val="1"/>
        <c:lblOffset val="100"/>
        <c:tickLblSkip val="1"/>
        <c:noMultiLvlLbl val="0"/>
      </c:catAx>
      <c:valAx>
        <c:axId val="5349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5074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3025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sad'!$J$199:$J$205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cat>
            <c:numRef>
              <c:f>'apelacija novi sad'!$I$206:$I$208</c:f>
              <c:numCache/>
            </c:numRef>
          </c:cat>
          <c:val>
            <c:numRef>
              <c:f>'apelacija novi sad'!$J$206:$J$208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sad'!$K$199:$K$205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sad'!$I$206:$I$208</c:f>
              <c:numCache/>
            </c:numRef>
          </c:cat>
          <c:val>
            <c:numRef>
              <c:f>'apelacija novi sad'!$K$206:$K$208</c:f>
              <c:numCache/>
            </c:numRef>
          </c:val>
          <c:shape val="box"/>
        </c:ser>
        <c:shape val="box"/>
        <c:axId val="48144313"/>
        <c:axId val="30645634"/>
      </c:bar3D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144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207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sad'!$J$213:$J$219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sad'!$I$220:$I$222</c:f>
              <c:numCache/>
            </c:numRef>
          </c:cat>
          <c:val>
            <c:numRef>
              <c:f>'apelacija novi sad'!$J$220:$J$222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sad'!$K$213:$K$219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sad'!$I$220:$I$222</c:f>
              <c:numCache/>
            </c:numRef>
          </c:cat>
          <c:val>
            <c:numRef>
              <c:f>'apelacija novi sad'!$K$220:$K$222</c:f>
              <c:numCache/>
            </c:numRef>
          </c:val>
          <c:shape val="box"/>
        </c:ser>
        <c:shape val="box"/>
        <c:axId val="7375251"/>
        <c:axId val="66377260"/>
      </c:bar3DChart>
      <c:catAx>
        <c:axId val="7375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377260"/>
        <c:crosses val="autoZero"/>
        <c:auto val="1"/>
        <c:lblOffset val="100"/>
        <c:tickLblSkip val="1"/>
        <c:noMultiLvlLbl val="0"/>
      </c:catAx>
      <c:valAx>
        <c:axId val="66377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3752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35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sad'!$J$227:$J$233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sad'!$I$234:$I$236</c:f>
              <c:numCache/>
            </c:numRef>
          </c:cat>
          <c:val>
            <c:numRef>
              <c:f>'apelacija novi sad'!$J$234:$J$236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sad'!$K$227:$K$233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sad'!$I$234:$I$236</c:f>
              <c:numCache/>
            </c:numRef>
          </c:cat>
          <c:val>
            <c:numRef>
              <c:f>'apelacija novi sad'!$K$234:$K$236</c:f>
              <c:numCache/>
            </c:numRef>
          </c:val>
          <c:shape val="box"/>
        </c:ser>
        <c:shape val="box"/>
        <c:axId val="60524429"/>
        <c:axId val="7848950"/>
      </c:bar3D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48950"/>
        <c:crosses val="autoZero"/>
        <c:auto val="1"/>
        <c:lblOffset val="100"/>
        <c:tickLblSkip val="1"/>
        <c:noMultiLvlLbl val="0"/>
      </c:catAx>
      <c:valAx>
        <c:axId val="7848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524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5"/>
          <c:y val="0.84425"/>
          <c:w val="0.602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"/>
          <c:w val="0.94625"/>
          <c:h val="0.5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sad'!$J$241:$J$247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sad'!$I$248:$I$250</c:f>
              <c:numCache/>
            </c:numRef>
          </c:cat>
          <c:val>
            <c:numRef>
              <c:f>'apelacija novi sad'!$J$248:$J$250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sad'!$K$241:$K$247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sad'!$I$248:$I$250</c:f>
              <c:numCache/>
            </c:numRef>
          </c:cat>
          <c:val>
            <c:numRef>
              <c:f>'apelacija novi sad'!$K$248:$K$250</c:f>
              <c:numCache/>
            </c:numRef>
          </c:val>
          <c:shape val="box"/>
        </c:ser>
        <c:shape val="box"/>
        <c:axId val="3531687"/>
        <c:axId val="31785184"/>
      </c:bar3DChart>
      <c:catAx>
        <c:axId val="3531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31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4425"/>
          <c:w val="0.602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35"/>
          <c:w val="0.947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sad'!$J$255:$J$261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sad'!$I$262:$I$264</c:f>
              <c:numCache/>
            </c:numRef>
          </c:cat>
          <c:val>
            <c:numRef>
              <c:f>'apelacija novi sad'!$J$262:$J$264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sad'!$K$255:$K$261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sad'!$I$262:$I$264</c:f>
              <c:numCache/>
            </c:numRef>
          </c:cat>
          <c:val>
            <c:numRef>
              <c:f>'apelacija novi sad'!$K$262:$K$264</c:f>
              <c:numCache/>
            </c:numRef>
          </c:val>
          <c:shape val="box"/>
        </c:ser>
        <c:shape val="box"/>
        <c:axId val="17631201"/>
        <c:axId val="24463082"/>
      </c:bar3D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463082"/>
        <c:crosses val="autoZero"/>
        <c:auto val="1"/>
        <c:lblOffset val="100"/>
        <c:tickLblSkip val="1"/>
        <c:noMultiLvlLbl val="0"/>
      </c:catAx>
      <c:valAx>
        <c:axId val="24463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631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35"/>
          <c:w val="0.602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085"/>
          <c:w val="0.94725"/>
          <c:h val="0.5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sad'!$J$269:$J$275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cat>
            <c:numRef>
              <c:f>'apelacija novi sad'!$I$276:$I$278</c:f>
              <c:numCache/>
            </c:numRef>
          </c:cat>
          <c:val>
            <c:numRef>
              <c:f>'apelacija novi sad'!$J$276:$J$278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sad'!$K$269:$K$275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sad'!$I$276:$I$278</c:f>
              <c:numCache/>
            </c:numRef>
          </c:cat>
          <c:val>
            <c:numRef>
              <c:f>'apelacija novi sad'!$K$276:$K$278</c:f>
              <c:numCache/>
            </c:numRef>
          </c:val>
          <c:shape val="box"/>
        </c:ser>
        <c:shape val="box"/>
        <c:axId val="18841147"/>
        <c:axId val="35352596"/>
      </c:bar3D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352596"/>
        <c:crosses val="autoZero"/>
        <c:auto val="1"/>
        <c:lblOffset val="100"/>
        <c:tickLblSkip val="1"/>
        <c:noMultiLvlLbl val="0"/>
      </c:catAx>
      <c:valAx>
        <c:axId val="353525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8411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35"/>
          <c:w val="0.602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085"/>
          <c:w val="0.94725"/>
          <c:h val="0.5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novi sad'!$J$283:$J$289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sad'!$I$290:$I$292</c:f>
              <c:numCache/>
            </c:numRef>
          </c:cat>
          <c:val>
            <c:numRef>
              <c:f>'apelacija novi sad'!$J$290:$J$292</c:f>
              <c:numCache/>
            </c:numRef>
          </c:val>
          <c:shape val="box"/>
        </c:ser>
        <c:ser>
          <c:idx val="1"/>
          <c:order val="1"/>
          <c:tx>
            <c:strRef>
              <c:f>'apelacija novi sad'!$K$283:$K$289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novi sad'!$I$290:$I$292</c:f>
              <c:numCache/>
            </c:numRef>
          </c:cat>
          <c:val>
            <c:numRef>
              <c:f>'apelacija novi sad'!$K$290:$K$292</c:f>
              <c:numCache/>
            </c:numRef>
          </c:val>
          <c:shape val="box"/>
        </c:ser>
        <c:shape val="box"/>
        <c:axId val="49737909"/>
        <c:axId val="44987998"/>
      </c:bar3D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7379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25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217"/>
          <c:w val="0.94675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kragujevac'!$J$17:$J$23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kragujevac'!$I$24:$I$26</c:f>
              <c:numCache/>
            </c:numRef>
          </c:cat>
          <c:val>
            <c:numRef>
              <c:f>'apelacija kragujevac'!$J$24:$J$26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kragujevac'!$K$17:$K$23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kragujevac'!$I$24:$I$26</c:f>
              <c:numCache/>
            </c:numRef>
          </c:cat>
          <c:val>
            <c:numRef>
              <c:f>'apelacija kragujevac'!$K$24:$K$26</c:f>
              <c:numCache/>
            </c:numRef>
          </c:val>
          <c:shape val="box"/>
        </c:ser>
        <c:shape val="box"/>
        <c:axId val="2238799"/>
        <c:axId val="20149192"/>
      </c:bar3DChart>
      <c:catAx>
        <c:axId val="2238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87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2075"/>
          <c:w val="0.602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217"/>
          <c:w val="0.94675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kragujevac'!$J$31:$J$37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kragujevac'!$I$38:$I$40</c:f>
              <c:numCache/>
            </c:numRef>
          </c:cat>
          <c:val>
            <c:numRef>
              <c:f>'apelacija kragujevac'!$J$38:$J$40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kragujevac'!$K$31:$K$37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kragujevac'!$I$38:$I$40</c:f>
              <c:numCache/>
            </c:numRef>
          </c:cat>
          <c:val>
            <c:numRef>
              <c:f>'apelacija kragujevac'!$K$38:$K$40</c:f>
              <c:numCache/>
            </c:numRef>
          </c:val>
          <c:shape val="box"/>
        </c:ser>
        <c:shape val="box"/>
        <c:axId val="47125001"/>
        <c:axId val="21471826"/>
      </c:bar3D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1250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25"/>
          <c:y val="0.84425"/>
          <c:w val="0.6027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075"/>
          <c:w val="0.9455"/>
          <c:h val="0.59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Beograd'!$J$64:$J$70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Beograd'!$I$71:$I$73</c:f>
              <c:numCache/>
            </c:numRef>
          </c:cat>
          <c:val>
            <c:numRef>
              <c:f>'apelacija Beograd'!$J$71:$J$73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Beograd'!$K$64:$K$70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Beograd'!$I$71:$I$73</c:f>
              <c:numCache/>
            </c:numRef>
          </c:cat>
          <c:val>
            <c:numRef>
              <c:f>'apelacija Beograd'!$K$71:$K$73</c:f>
              <c:numCache/>
            </c:numRef>
          </c:val>
          <c:shape val="box"/>
        </c:ser>
        <c:shape val="box"/>
        <c:axId val="5574907"/>
        <c:axId val="50174164"/>
      </c:bar3DChart>
      <c:catAx>
        <c:axId val="5574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174164"/>
        <c:crosses val="autoZero"/>
        <c:auto val="1"/>
        <c:lblOffset val="100"/>
        <c:tickLblSkip val="1"/>
        <c:noMultiLvlLbl val="0"/>
      </c:catAx>
      <c:valAx>
        <c:axId val="501741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749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84175"/>
          <c:w val="0.605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1725"/>
          <c:w val="0.947"/>
          <c:h val="0.5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kragujevac'!$J$45:$J$51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kragujevac'!$I$52:$I$54</c:f>
              <c:numCache/>
            </c:numRef>
          </c:cat>
          <c:val>
            <c:numRef>
              <c:f>'apelacija kragujevac'!$J$52:$J$54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kragujevac'!$K$45:$K$51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kragujevac'!$I$52:$I$54</c:f>
              <c:numCache/>
            </c:numRef>
          </c:cat>
          <c:val>
            <c:numRef>
              <c:f>'apelacija kragujevac'!$K$52:$K$54</c:f>
              <c:numCache/>
            </c:numRef>
          </c:val>
          <c:shape val="box"/>
        </c:ser>
        <c:shape val="box"/>
        <c:axId val="59028707"/>
        <c:axId val="61496316"/>
      </c:bar3D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96316"/>
        <c:crosses val="autoZero"/>
        <c:auto val="1"/>
        <c:lblOffset val="100"/>
        <c:tickLblSkip val="1"/>
        <c:noMultiLvlLbl val="0"/>
      </c:catAx>
      <c:valAx>
        <c:axId val="61496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28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1125"/>
          <c:w val="0.602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1725"/>
          <c:w val="0.947"/>
          <c:h val="0.5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kragujevac'!$J$59:$J$65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kragujevac'!$I$66:$I$68</c:f>
              <c:numCache/>
            </c:numRef>
          </c:cat>
          <c:val>
            <c:numRef>
              <c:f>'apelacija kragujevac'!$J$66:$J$68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kragujevac'!$K$59:$K$65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kragujevac'!$I$66:$I$68</c:f>
              <c:numCache/>
            </c:numRef>
          </c:cat>
          <c:val>
            <c:numRef>
              <c:f>'apelacija kragujevac'!$K$66:$K$68</c:f>
              <c:numCache/>
            </c:numRef>
          </c:val>
          <c:shape val="box"/>
        </c:ser>
        <c:shape val="box"/>
        <c:axId val="16595933"/>
        <c:axId val="15145670"/>
      </c:bar3D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45670"/>
        <c:crosses val="autoZero"/>
        <c:auto val="1"/>
        <c:lblOffset val="100"/>
        <c:tickLblSkip val="1"/>
        <c:noMultiLvlLbl val="0"/>
      </c:catAx>
      <c:valAx>
        <c:axId val="15145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5959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83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1725"/>
          <c:w val="0.947"/>
          <c:h val="0.58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kragujevac'!$J$73:$J$79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kragujevac'!$I$80:$I$82</c:f>
              <c:numCache/>
            </c:numRef>
          </c:cat>
          <c:val>
            <c:numRef>
              <c:f>'apelacija kragujevac'!$J$80:$J$82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kragujevac'!$K$73:$K$79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kragujevac'!$I$80:$I$82</c:f>
              <c:numCache/>
            </c:numRef>
          </c:cat>
          <c:val>
            <c:numRef>
              <c:f>'apelacija kragujevac'!$K$80:$K$82</c:f>
              <c:numCache/>
            </c:numRef>
          </c:val>
          <c:shape val="box"/>
        </c:ser>
        <c:shape val="box"/>
        <c:axId val="2093303"/>
        <c:axId val="18839728"/>
      </c:bar3DChart>
      <c:catAx>
        <c:axId val="2093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839728"/>
        <c:crosses val="autoZero"/>
        <c:auto val="1"/>
        <c:lblOffset val="100"/>
        <c:tickLblSkip val="1"/>
        <c:noMultiLvlLbl val="0"/>
      </c:catAx>
      <c:valAx>
        <c:axId val="18839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93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25"/>
          <c:y val="0.82075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1725"/>
          <c:w val="0.947"/>
          <c:h val="0.5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kragujevac'!$J$87:$J$93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kragujevac'!$I$94:$I$96</c:f>
              <c:numCache/>
            </c:numRef>
          </c:cat>
          <c:val>
            <c:numRef>
              <c:f>'apelacija kragujevac'!$J$94:$J$96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kragujevac'!$K$87:$K$93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kragujevac'!$I$94:$I$96</c:f>
              <c:numCache/>
            </c:numRef>
          </c:cat>
          <c:val>
            <c:numRef>
              <c:f>'apelacija kragujevac'!$K$94:$K$96</c:f>
              <c:numCache/>
            </c:numRef>
          </c:val>
          <c:shape val="box"/>
        </c:ser>
        <c:shape val="box"/>
        <c:axId val="35339825"/>
        <c:axId val="49622970"/>
      </c:bar3D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622970"/>
        <c:crosses val="autoZero"/>
        <c:auto val="1"/>
        <c:lblOffset val="100"/>
        <c:tickLblSkip val="1"/>
        <c:noMultiLvlLbl val="0"/>
      </c:catAx>
      <c:valAx>
        <c:axId val="49622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339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25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21825"/>
          <c:w val="0.9467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kragujevac'!$J$101:$J$107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kragujevac'!$I$108:$I$110</c:f>
              <c:numCache/>
            </c:numRef>
          </c:cat>
          <c:val>
            <c:numRef>
              <c:f>'apelacija kragujevac'!$J$108:$J$110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kragujevac'!$K$101:$K$107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kragujevac'!$I$108:$I$110</c:f>
              <c:numCache/>
            </c:numRef>
          </c:cat>
          <c:val>
            <c:numRef>
              <c:f>'apelacija kragujevac'!$K$108:$K$110</c:f>
              <c:numCache/>
            </c:numRef>
          </c:val>
          <c:shape val="box"/>
        </c:ser>
        <c:shape val="box"/>
        <c:axId val="43953547"/>
        <c:axId val="60037604"/>
      </c:bar3D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037604"/>
        <c:crosses val="autoZero"/>
        <c:auto val="1"/>
        <c:lblOffset val="100"/>
        <c:tickLblSkip val="1"/>
        <c:noMultiLvlLbl val="0"/>
      </c:catAx>
      <c:valAx>
        <c:axId val="60037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535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75"/>
          <c:y val="0.839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0875"/>
          <c:w val="0.946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kragujevac'!$J$115:$J$121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kragujevac'!$I$122:$I$124</c:f>
              <c:numCache/>
            </c:numRef>
          </c:cat>
          <c:val>
            <c:numRef>
              <c:f>'apelacija kragujevac'!$J$122:$J$124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kragujevac'!$K$115:$K$121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kragujevac'!$I$122:$I$124</c:f>
              <c:numCache/>
            </c:numRef>
          </c:cat>
          <c:val>
            <c:numRef>
              <c:f>'apelacija kragujevac'!$K$122:$K$124</c:f>
              <c:numCache/>
            </c:numRef>
          </c:val>
          <c:shape val="box"/>
        </c:ser>
        <c:shape val="box"/>
        <c:axId val="3467525"/>
        <c:axId val="31207726"/>
      </c:bar3DChart>
      <c:catAx>
        <c:axId val="3467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207726"/>
        <c:crosses val="autoZero"/>
        <c:auto val="1"/>
        <c:lblOffset val="100"/>
        <c:tickLblSkip val="1"/>
        <c:noMultiLvlLbl val="0"/>
      </c:catAx>
      <c:valAx>
        <c:axId val="312077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7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3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"/>
          <c:y val="0.2105"/>
          <c:w val="0.9465"/>
          <c:h val="0.5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kragujevac'!$J$129:$J$135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kragujevac'!$I$136:$I$138</c:f>
              <c:numCache/>
            </c:numRef>
          </c:cat>
          <c:val>
            <c:numRef>
              <c:f>'apelacija kragujevac'!$J$136:$J$138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kragujevac'!$K$129:$K$135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kragujevac'!$I$136:$I$138</c:f>
              <c:numCache/>
            </c:numRef>
          </c:cat>
          <c:val>
            <c:numRef>
              <c:f>'apelacija kragujevac'!$K$136:$K$138</c:f>
              <c:numCache/>
            </c:numRef>
          </c:val>
          <c:shape val="box"/>
        </c:ser>
        <c:shape val="box"/>
        <c:axId val="12434079"/>
        <c:axId val="44797848"/>
      </c:bar3D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797848"/>
        <c:crosses val="autoZero"/>
        <c:auto val="1"/>
        <c:lblOffset val="100"/>
        <c:tickLblSkip val="1"/>
        <c:noMultiLvlLbl val="0"/>
      </c:catAx>
      <c:valAx>
        <c:axId val="44797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434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49"/>
          <c:w val="0.60275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"/>
          <c:y val="0.2105"/>
          <c:w val="0.9465"/>
          <c:h val="0.5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kragujevac'!$J$143:$J$149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kragujevac'!$I$150:$I$152</c:f>
              <c:numCache/>
            </c:numRef>
          </c:cat>
          <c:val>
            <c:numRef>
              <c:f>'apelacija kragujevac'!$J$150:$J$152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kragujevac'!$K$143:$K$149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kragujevac'!$I$150:$I$152</c:f>
              <c:numCache/>
            </c:numRef>
          </c:cat>
          <c:val>
            <c:numRef>
              <c:f>'apelacija kragujevac'!$K$150:$K$152</c:f>
              <c:numCache/>
            </c:numRef>
          </c:val>
          <c:shape val="box"/>
        </c:ser>
        <c:shape val="box"/>
        <c:axId val="527449"/>
        <c:axId val="4747042"/>
      </c:bar3DChart>
      <c:catAx>
        <c:axId val="527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47042"/>
        <c:crosses val="autoZero"/>
        <c:auto val="1"/>
        <c:lblOffset val="100"/>
        <c:tickLblSkip val="1"/>
        <c:noMultiLvlLbl val="0"/>
      </c:catAx>
      <c:valAx>
        <c:axId val="47470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74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3025"/>
          <c:w val="0.602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"/>
          <c:y val="0.2125"/>
          <c:w val="0.9465"/>
          <c:h val="0.5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kragujevac'!$J$157:$J$163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kragujevac'!$I$164:$I$166</c:f>
              <c:numCache/>
            </c:numRef>
          </c:cat>
          <c:val>
            <c:numRef>
              <c:f>'apelacija kragujevac'!$J$164:$J$166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kragujevac'!$K$157:$K$163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kragujevac'!$I$164:$I$166</c:f>
              <c:numCache/>
            </c:numRef>
          </c:cat>
          <c:val>
            <c:numRef>
              <c:f>'apelacija kragujevac'!$K$164:$K$166</c:f>
              <c:numCache/>
            </c:numRef>
          </c:val>
          <c:shape val="box"/>
        </c:ser>
        <c:shape val="box"/>
        <c:axId val="42723379"/>
        <c:axId val="48966092"/>
      </c:bar3D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966092"/>
        <c:crosses val="autoZero"/>
        <c:auto val="1"/>
        <c:lblOffset val="100"/>
        <c:tickLblSkip val="1"/>
        <c:noMultiLvlLbl val="0"/>
      </c:catAx>
      <c:valAx>
        <c:axId val="48966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723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5"/>
          <c:y val="0.83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"/>
          <c:y val="0.2125"/>
          <c:w val="0.946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kragujevac'!$J$171:$J$177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kragujevac'!$I$178:$I$180</c:f>
              <c:numCache/>
            </c:numRef>
          </c:cat>
          <c:val>
            <c:numRef>
              <c:f>'apelacija kragujevac'!$J$178:$J$180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kragujevac'!$K$171:$K$177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kragujevac'!$I$178:$I$180</c:f>
              <c:numCache/>
            </c:numRef>
          </c:cat>
          <c:val>
            <c:numRef>
              <c:f>'apelacija kragujevac'!$K$178:$K$180</c:f>
              <c:numCache/>
            </c:numRef>
          </c:val>
          <c:shape val="box"/>
        </c:ser>
        <c:shape val="box"/>
        <c:axId val="38041645"/>
        <c:axId val="6830486"/>
      </c:bar3D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830486"/>
        <c:crosses val="autoZero"/>
        <c:auto val="1"/>
        <c:lblOffset val="100"/>
        <c:tickLblSkip val="1"/>
        <c:noMultiLvlLbl val="0"/>
      </c:catAx>
      <c:valAx>
        <c:axId val="6830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041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84425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075"/>
          <c:w val="0.9455"/>
          <c:h val="0.59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Beograd'!$J$79:$J$85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Beograd'!$I$86:$I$88</c:f>
              <c:numCache/>
            </c:numRef>
          </c:cat>
          <c:val>
            <c:numRef>
              <c:f>'apelacija Beograd'!$J$86:$J$88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Beograd'!$K$79:$K$85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Beograd'!$I$86:$I$88</c:f>
              <c:numCache/>
            </c:numRef>
          </c:cat>
          <c:val>
            <c:numRef>
              <c:f>'apelacija Beograd'!$K$86:$K$88</c:f>
              <c:numCache/>
            </c:numRef>
          </c:val>
          <c:shape val="box"/>
        </c:ser>
        <c:shape val="box"/>
        <c:axId val="48914293"/>
        <c:axId val="37575454"/>
      </c:bar3D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75454"/>
        <c:crosses val="autoZero"/>
        <c:auto val="1"/>
        <c:lblOffset val="100"/>
        <c:tickLblSkip val="1"/>
        <c:noMultiLvlLbl val="0"/>
      </c:catAx>
      <c:valAx>
        <c:axId val="375754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9142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84525"/>
          <c:w val="0.605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1375"/>
          <c:w val="0.947"/>
          <c:h val="0.5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kragujevac'!$J$185:$J$191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kragujevac'!$I$192:$I$194</c:f>
              <c:numCache/>
            </c:numRef>
          </c:cat>
          <c:val>
            <c:numRef>
              <c:f>'apelacija kragujevac'!$J$192:$J$194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kragujevac'!$K$185:$K$191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kragujevac'!$I$192:$I$194</c:f>
              <c:numCache/>
            </c:numRef>
          </c:cat>
          <c:val>
            <c:numRef>
              <c:f>'apelacija kragujevac'!$K$192:$K$194</c:f>
              <c:numCache/>
            </c:numRef>
          </c:val>
          <c:shape val="box"/>
        </c:ser>
        <c:shape val="box"/>
        <c:axId val="61474375"/>
        <c:axId val="16398464"/>
      </c:bar3D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398464"/>
        <c:crosses val="autoZero"/>
        <c:auto val="1"/>
        <c:lblOffset val="100"/>
        <c:tickLblSkip val="1"/>
        <c:noMultiLvlLbl val="0"/>
      </c:catAx>
      <c:valAx>
        <c:axId val="16398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74375"/>
        <c:crossesAt val="1"/>
        <c:crossBetween val="between"/>
        <c:dispUnits/>
      </c:valAx>
      <c:spPr>
        <a:solidFill>
          <a:srgbClr val="FFF2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75"/>
          <c:y val="0.802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095"/>
          <c:w val="0.947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kragujevac'!$J$199:$J$205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kragujevac'!$I$206:$I$208</c:f>
              <c:numCache/>
            </c:numRef>
          </c:cat>
          <c:val>
            <c:numRef>
              <c:f>'apelacija kragujevac'!$J$206:$J$208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kragujevac'!$K$199:$K$205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kragujevac'!$I$206:$I$208</c:f>
              <c:numCache/>
            </c:numRef>
          </c:cat>
          <c:val>
            <c:numRef>
              <c:f>'apelacija kragujevac'!$K$206:$K$208</c:f>
              <c:numCache/>
            </c:numRef>
          </c:val>
          <c:shape val="box"/>
        </c:ser>
        <c:shape val="box"/>
        <c:axId val="13368449"/>
        <c:axId val="53207178"/>
      </c:bar3D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3684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395"/>
          <c:w val="0.602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095"/>
          <c:w val="0.947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kragujevac'!$J$213:$J$219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kragujevac'!$I$220:$I$222</c:f>
              <c:numCache/>
            </c:numRef>
          </c:cat>
          <c:val>
            <c:numRef>
              <c:f>'apelacija kragujevac'!$J$220:$J$222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kragujevac'!$K$213:$K$219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kragujevac'!$I$220:$I$222</c:f>
              <c:numCache/>
            </c:numRef>
          </c:cat>
          <c:val>
            <c:numRef>
              <c:f>'apelacija kragujevac'!$K$220:$K$222</c:f>
              <c:numCache/>
            </c:numRef>
          </c:val>
          <c:shape val="box"/>
        </c:ser>
        <c:shape val="box"/>
        <c:axId val="9102555"/>
        <c:axId val="14814132"/>
      </c:bar3DChart>
      <c:catAx>
        <c:axId val="9102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814132"/>
        <c:crosses val="autoZero"/>
        <c:auto val="1"/>
        <c:lblOffset val="100"/>
        <c:tickLblSkip val="1"/>
        <c:noMultiLvlLbl val="0"/>
      </c:catAx>
      <c:valAx>
        <c:axId val="14814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102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75"/>
          <c:y val="0.83025"/>
          <c:w val="0.60275"/>
          <c:h val="0.1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095"/>
          <c:w val="0.947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kragujevac'!$J$227:$J$233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kragujevac'!$I$234:$I$236</c:f>
              <c:numCache/>
            </c:numRef>
          </c:cat>
          <c:val>
            <c:numRef>
              <c:f>'apelacija kragujevac'!$J$234:$J$236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kragujevac'!$K$227:$K$233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kragujevac'!$I$234:$I$236</c:f>
              <c:numCache/>
            </c:numRef>
          </c:cat>
          <c:val>
            <c:numRef>
              <c:f>'apelacija kragujevac'!$K$234:$K$236</c:f>
              <c:numCache/>
            </c:numRef>
          </c:val>
          <c:shape val="box"/>
        </c:ser>
        <c:shape val="box"/>
        <c:axId val="66218325"/>
        <c:axId val="59094014"/>
      </c:bar3D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94014"/>
        <c:crosses val="autoZero"/>
        <c:auto val="1"/>
        <c:lblOffset val="100"/>
        <c:tickLblSkip val="1"/>
        <c:noMultiLvlLbl val="0"/>
      </c:catAx>
      <c:valAx>
        <c:axId val="590940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218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2075"/>
          <c:w val="0.60275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095"/>
          <c:w val="0.947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kragujevac'!$J$241:$J$247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kragujevac'!$I$248:$I$250</c:f>
              <c:numCache/>
            </c:numRef>
          </c:cat>
          <c:val>
            <c:numRef>
              <c:f>'apelacija kragujevac'!$J$248:$J$250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kragujevac'!$K$241:$K$247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kragujevac'!$I$248:$I$250</c:f>
              <c:numCache/>
            </c:numRef>
          </c:cat>
          <c:val>
            <c:numRef>
              <c:f>'apelacija kragujevac'!$K$248:$K$250</c:f>
              <c:numCache/>
            </c:numRef>
          </c:val>
          <c:shape val="box"/>
        </c:ser>
        <c:shape val="box"/>
        <c:axId val="62084079"/>
        <c:axId val="21885800"/>
      </c:bar3D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885800"/>
        <c:crosses val="autoZero"/>
        <c:auto val="1"/>
        <c:lblOffset val="100"/>
        <c:tickLblSkip val="1"/>
        <c:noMultiLvlLbl val="0"/>
      </c:catAx>
      <c:valAx>
        <c:axId val="21885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084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5"/>
          <c:y val="0.802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095"/>
          <c:w val="0.947"/>
          <c:h val="0.5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kragujevac'!$J$255:$J$261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kragujevac'!$I$262:$I$264</c:f>
              <c:numCache/>
            </c:numRef>
          </c:cat>
          <c:val>
            <c:numRef>
              <c:f>'apelacija kragujevac'!$J$262:$J$264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kragujevac'!$K$255:$K$261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kragujevac'!$I$262:$I$264</c:f>
              <c:numCache/>
            </c:numRef>
          </c:cat>
          <c:val>
            <c:numRef>
              <c:f>'apelacija kragujevac'!$K$262:$K$264</c:f>
              <c:numCache/>
            </c:numRef>
          </c:val>
          <c:shape val="box"/>
        </c:ser>
        <c:shape val="box"/>
        <c:axId val="62754473"/>
        <c:axId val="27919346"/>
      </c:bar3D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754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3025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095"/>
          <c:w val="0.947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kragujevac'!$J$269:$J$275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kragujevac'!$I$276:$I$278</c:f>
              <c:numCache/>
            </c:numRef>
          </c:cat>
          <c:val>
            <c:numRef>
              <c:f>'apelacija kragujevac'!$J$276:$J$278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kragujevac'!$K$269:$K$275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kragujevac'!$I$276:$I$278</c:f>
              <c:numCache/>
            </c:numRef>
          </c:cat>
          <c:val>
            <c:numRef>
              <c:f>'apelacija kragujevac'!$K$276:$K$278</c:f>
              <c:numCache/>
            </c:numRef>
          </c:val>
          <c:shape val="box"/>
        </c:ser>
        <c:shape val="box"/>
        <c:axId val="49947523"/>
        <c:axId val="46874524"/>
      </c:bar3D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74524"/>
        <c:crosses val="autoZero"/>
        <c:auto val="1"/>
        <c:lblOffset val="100"/>
        <c:tickLblSkip val="1"/>
        <c:noMultiLvlLbl val="0"/>
      </c:catAx>
      <c:valAx>
        <c:axId val="46874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947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02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095"/>
          <c:w val="0.947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kragujevac'!$J$283:$J$289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kragujevac'!$I$290:$I$292</c:f>
              <c:numCache/>
            </c:numRef>
          </c:cat>
          <c:val>
            <c:numRef>
              <c:f>'apelacija kragujevac'!$J$290:$J$292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kragujevac'!$K$283:$K$289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kragujevac'!$I$290:$I$292</c:f>
              <c:numCache/>
            </c:numRef>
          </c:cat>
          <c:val>
            <c:numRef>
              <c:f>'apelacija kragujevac'!$K$290:$K$292</c:f>
              <c:numCache/>
            </c:numRef>
          </c:val>
          <c:shape val="box"/>
        </c:ser>
        <c:shape val="box"/>
        <c:axId val="19217533"/>
        <c:axId val="38740070"/>
      </c:bar3D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17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02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095"/>
          <c:w val="0.947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kragujevac'!$J$297:$J$303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kragujevac'!$I$304:$I$306</c:f>
              <c:numCache/>
            </c:numRef>
          </c:cat>
          <c:val>
            <c:numRef>
              <c:f>'apelacija kragujevac'!$J$304:$J$306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kragujevac'!$K$297:$K$303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kragujevac'!$I$304:$I$306</c:f>
              <c:numCache/>
            </c:numRef>
          </c:cat>
          <c:val>
            <c:numRef>
              <c:f>'apelacija kragujevac'!$K$304:$K$306</c:f>
              <c:numCache/>
            </c:numRef>
          </c:val>
          <c:shape val="box"/>
        </c:ser>
        <c:shape val="box"/>
        <c:axId val="13116311"/>
        <c:axId val="50937936"/>
      </c:bar3D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937936"/>
        <c:crosses val="autoZero"/>
        <c:auto val="1"/>
        <c:lblOffset val="100"/>
        <c:tickLblSkip val="1"/>
        <c:noMultiLvlLbl val="0"/>
      </c:catAx>
      <c:valAx>
        <c:axId val="50937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1163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2075"/>
          <c:w val="0.602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095"/>
          <c:w val="0.947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kragujevac'!$J$311:$J$317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kragujevac'!$I$318:$I$320</c:f>
              <c:numCache/>
            </c:numRef>
          </c:cat>
          <c:val>
            <c:numRef>
              <c:f>'apelacija kragujevac'!$J$318:$J$320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kragujevac'!$K$311:$K$317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kragujevac'!$I$318:$I$320</c:f>
              <c:numCache/>
            </c:numRef>
          </c:cat>
          <c:val>
            <c:numRef>
              <c:f>'apelacija kragujevac'!$K$318:$K$320</c:f>
              <c:numCache/>
            </c:numRef>
          </c:val>
          <c:shape val="box"/>
        </c:ser>
        <c:shape val="box"/>
        <c:axId val="55788241"/>
        <c:axId val="32332122"/>
      </c:bar3D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32122"/>
        <c:crosses val="autoZero"/>
        <c:auto val="1"/>
        <c:lblOffset val="100"/>
        <c:tickLblSkip val="1"/>
        <c:noMultiLvlLbl val="0"/>
      </c:catAx>
      <c:valAx>
        <c:axId val="32332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7882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207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08"/>
          <c:w val="0.9465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Beograd'!$J$94:$J$100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Beograd'!$I$101:$I$103</c:f>
              <c:numCache/>
            </c:numRef>
          </c:cat>
          <c:val>
            <c:numRef>
              <c:f>'apelacija Beograd'!$J$101:$J$103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Beograd'!$K$94:$K$100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Beograd'!$I$101:$I$103</c:f>
              <c:numCache/>
            </c:numRef>
          </c:cat>
          <c:val>
            <c:numRef>
              <c:f>'apelacija Beograd'!$K$101:$K$103</c:f>
              <c:numCache/>
            </c:numRef>
          </c:val>
          <c:shape val="box"/>
        </c:ser>
        <c:shape val="box"/>
        <c:axId val="2634767"/>
        <c:axId val="23712904"/>
      </c:bar3DChart>
      <c:catAx>
        <c:axId val="2634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712904"/>
        <c:crosses val="autoZero"/>
        <c:auto val="1"/>
        <c:lblOffset val="100"/>
        <c:tickLblSkip val="1"/>
        <c:noMultiLvlLbl val="0"/>
      </c:catAx>
      <c:valAx>
        <c:axId val="23712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3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2725"/>
          <c:w val="0.60575"/>
          <c:h val="0.1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095"/>
          <c:w val="0.947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kragujevac'!$J$325:$J$331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kragujevac'!$I$332:$I$334</c:f>
              <c:numCache/>
            </c:numRef>
          </c:cat>
          <c:val>
            <c:numRef>
              <c:f>'apelacija kragujevac'!$J$332:$J$334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kragujevac'!$K$325:$K$331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kragujevac'!$I$332:$I$334</c:f>
              <c:numCache/>
            </c:numRef>
          </c:cat>
          <c:val>
            <c:numRef>
              <c:f>'apelacija kragujevac'!$K$332:$K$334</c:f>
              <c:numCache/>
            </c:numRef>
          </c:val>
          <c:shape val="box"/>
        </c:ser>
        <c:shape val="box"/>
        <c:axId val="22553643"/>
        <c:axId val="1656196"/>
      </c:bar3D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56196"/>
        <c:crosses val="autoZero"/>
        <c:auto val="1"/>
        <c:lblOffset val="100"/>
        <c:tickLblSkip val="1"/>
        <c:noMultiLvlLbl val="0"/>
      </c:catAx>
      <c:valAx>
        <c:axId val="16561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53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7275"/>
          <c:w val="0.602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"/>
          <c:y val="0.2125"/>
          <c:w val="0.9465"/>
          <c:h val="0.5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kragujevac'!$J$339:$J$345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kragujevac'!$I$346:$I$348</c:f>
              <c:numCache/>
            </c:numRef>
          </c:cat>
          <c:val>
            <c:numRef>
              <c:f>'apelacija kragujevac'!$J$346:$J$348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kragujevac'!$K$339:$K$345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kragujevac'!$I$346:$I$348</c:f>
              <c:numCache/>
            </c:numRef>
          </c:cat>
          <c:val>
            <c:numRef>
              <c:f>'apelacija kragujevac'!$K$346:$K$348</c:f>
              <c:numCache/>
            </c:numRef>
          </c:val>
          <c:shape val="box"/>
        </c:ser>
        <c:shape val="box"/>
        <c:axId val="14905765"/>
        <c:axId val="67043022"/>
      </c:bar3D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905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7275"/>
          <c:w val="0.602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"/>
          <c:y val="0.2125"/>
          <c:w val="0.9465"/>
          <c:h val="0.5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kragujevac'!$J$353:$J$359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kragujevac'!$I$360:$I$362</c:f>
              <c:numCache/>
            </c:numRef>
          </c:cat>
          <c:val>
            <c:numRef>
              <c:f>'apelacija kragujevac'!$J$360:$J$362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kragujevac'!$K$353:$K$359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kragujevac'!$I$360:$I$362</c:f>
              <c:numCache/>
            </c:numRef>
          </c:cat>
          <c:val>
            <c:numRef>
              <c:f>'apelacija kragujevac'!$K$360:$K$362</c:f>
              <c:numCache/>
            </c:numRef>
          </c:val>
          <c:shape val="box"/>
        </c:ser>
        <c:shape val="box"/>
        <c:axId val="66516287"/>
        <c:axId val="61775672"/>
      </c:bar3D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16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7275"/>
          <c:w val="0.602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5"/>
          <c:y val="0.2125"/>
          <c:w val="0.9465"/>
          <c:h val="0.5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kragujevac'!$J$367:$J$373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kragujevac'!$I$374:$I$376</c:f>
              <c:numCache/>
            </c:numRef>
          </c:cat>
          <c:val>
            <c:numRef>
              <c:f>'apelacija kragujevac'!$J$374:$J$376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kragujevac'!$K$367:$K$373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kragujevac'!$I$374:$I$376</c:f>
              <c:numCache/>
            </c:numRef>
          </c:cat>
          <c:val>
            <c:numRef>
              <c:f>'apelacija kragujevac'!$K$374:$K$376</c:f>
              <c:numCache/>
            </c:numRef>
          </c:val>
          <c:shape val="box"/>
        </c:ser>
        <c:shape val="box"/>
        <c:axId val="19110137"/>
        <c:axId val="37773506"/>
      </c:bar3D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773506"/>
        <c:crosses val="autoZero"/>
        <c:auto val="1"/>
        <c:lblOffset val="100"/>
        <c:tickLblSkip val="1"/>
        <c:noMultiLvlLbl val="0"/>
      </c:catAx>
      <c:valAx>
        <c:axId val="37773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1101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7275"/>
          <c:w val="0.602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"/>
          <c:y val="0.2125"/>
          <c:w val="0.9465"/>
          <c:h val="0.5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kragujevac'!$J$381:$J$387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kragujevac'!$I$388:$I$390</c:f>
              <c:numCache/>
            </c:numRef>
          </c:cat>
          <c:val>
            <c:numRef>
              <c:f>'apelacija kragujevac'!$J$388:$J$390</c:f>
              <c:numCache/>
            </c:numRef>
          </c:val>
          <c:shape val="box"/>
        </c:ser>
        <c:ser>
          <c:idx val="1"/>
          <c:order val="1"/>
          <c:tx>
            <c:strRef>
              <c:f>'apelacija kragujevac'!$K$381:$K$387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kragujevac'!$I$388:$I$390</c:f>
              <c:numCache/>
            </c:numRef>
          </c:cat>
          <c:val>
            <c:numRef>
              <c:f>'apelacija kragujevac'!$K$388:$K$390</c:f>
              <c:numCache/>
            </c:numRef>
          </c:val>
          <c:shape val="box"/>
        </c:ser>
        <c:shape val="box"/>
        <c:axId val="4417235"/>
        <c:axId val="39755116"/>
      </c:bar3DChart>
      <c:catAx>
        <c:axId val="4417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17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7275"/>
          <c:w val="0.602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"/>
          <c:w val="0.947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niš'!$J$241:$J$247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niš'!$I$248:$I$250</c:f>
              <c:numCache/>
            </c:numRef>
          </c:cat>
          <c:val>
            <c:numRef>
              <c:f>'apelacija niš'!$J$248:$J$250</c:f>
              <c:numCache/>
            </c:numRef>
          </c:val>
          <c:shape val="box"/>
        </c:ser>
        <c:ser>
          <c:idx val="1"/>
          <c:order val="1"/>
          <c:tx>
            <c:strRef>
              <c:f>'apelacija niš'!$K$241:$K$247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niš'!$I$248:$I$250</c:f>
              <c:numCache/>
            </c:numRef>
          </c:cat>
          <c:val>
            <c:numRef>
              <c:f>'apelacija niš'!$K$248:$K$250</c:f>
              <c:numCache/>
            </c:numRef>
          </c:val>
          <c:shape val="box"/>
        </c:ser>
        <c:shape val="box"/>
        <c:axId val="22251725"/>
        <c:axId val="66047798"/>
      </c:bar3D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25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81125"/>
          <c:w val="0.60275"/>
          <c:h val="0.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"/>
          <c:w val="0.947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niš'!$J$255:$J$261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niš'!$I$262:$I$264</c:f>
              <c:numCache/>
            </c:numRef>
          </c:cat>
          <c:val>
            <c:numRef>
              <c:f>'apelacija niš'!$J$262:$J$264</c:f>
              <c:numCache/>
            </c:numRef>
          </c:val>
          <c:shape val="box"/>
        </c:ser>
        <c:ser>
          <c:idx val="1"/>
          <c:order val="1"/>
          <c:tx>
            <c:strRef>
              <c:f>'apelacija niš'!$K$255:$K$261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niš'!$I$262:$I$264</c:f>
              <c:numCache/>
            </c:numRef>
          </c:cat>
          <c:val>
            <c:numRef>
              <c:f>'apelacija niš'!$K$262:$K$264</c:f>
              <c:numCache/>
            </c:numRef>
          </c:val>
          <c:shape val="box"/>
        </c:ser>
        <c:shape val="box"/>
        <c:axId val="57559271"/>
        <c:axId val="48271392"/>
      </c:bar3D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271392"/>
        <c:crosses val="autoZero"/>
        <c:auto val="1"/>
        <c:lblOffset val="100"/>
        <c:tickLblSkip val="1"/>
        <c:noMultiLvlLbl val="0"/>
      </c:catAx>
      <c:valAx>
        <c:axId val="48271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559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02"/>
          <c:w val="0.60275"/>
          <c:h val="0.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"/>
          <c:w val="0.947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niš'!$J$269:$J$275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niš'!$I$276:$I$278</c:f>
              <c:numCache/>
            </c:numRef>
          </c:cat>
          <c:val>
            <c:numRef>
              <c:f>'apelacija niš'!$J$276:$J$278</c:f>
              <c:numCache/>
            </c:numRef>
          </c:val>
          <c:shape val="box"/>
        </c:ser>
        <c:ser>
          <c:idx val="1"/>
          <c:order val="1"/>
          <c:tx>
            <c:strRef>
              <c:f>'apelacija niš'!$K$269:$K$275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niš'!$I$276:$I$278</c:f>
              <c:numCache/>
            </c:numRef>
          </c:cat>
          <c:val>
            <c:numRef>
              <c:f>'apelacija niš'!$K$276:$K$278</c:f>
              <c:numCache/>
            </c:numRef>
          </c:val>
          <c:shape val="box"/>
        </c:ser>
        <c:shape val="box"/>
        <c:axId val="31789345"/>
        <c:axId val="17668650"/>
      </c:bar3D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668650"/>
        <c:crosses val="autoZero"/>
        <c:auto val="1"/>
        <c:lblOffset val="100"/>
        <c:tickLblSkip val="1"/>
        <c:noMultiLvlLbl val="0"/>
      </c:catAx>
      <c:valAx>
        <c:axId val="176686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789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255"/>
          <c:w val="0.6027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575"/>
          <c:w val="0.946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niš'!$J$17:$J$23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niš'!$I$24:$I$26</c:f>
              <c:numCache/>
            </c:numRef>
          </c:cat>
          <c:val>
            <c:numRef>
              <c:f>'apelacija niš'!$J$24:$J$26</c:f>
              <c:numCache/>
            </c:numRef>
          </c:val>
          <c:shape val="box"/>
        </c:ser>
        <c:ser>
          <c:idx val="1"/>
          <c:order val="1"/>
          <c:tx>
            <c:strRef>
              <c:f>'apelacija niš'!$K$17:$K$23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niš'!$I$24:$I$26</c:f>
              <c:numCache/>
            </c:numRef>
          </c:cat>
          <c:val>
            <c:numRef>
              <c:f>'apelacija niš'!$K$24:$K$26</c:f>
              <c:numCache/>
            </c:numRef>
          </c:val>
          <c:shape val="box"/>
        </c:ser>
        <c:shape val="box"/>
        <c:axId val="24800123"/>
        <c:axId val="21874516"/>
      </c:bar3D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874516"/>
        <c:crosses val="autoZero"/>
        <c:auto val="1"/>
        <c:lblOffset val="100"/>
        <c:tickLblSkip val="1"/>
        <c:noMultiLvlLbl val="0"/>
      </c:catAx>
      <c:valAx>
        <c:axId val="21874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80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25"/>
          <c:y val="0.849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575"/>
          <c:w val="0.946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niš'!$J$31:$J$37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niš'!$I$38:$I$40</c:f>
              <c:numCache/>
            </c:numRef>
          </c:cat>
          <c:val>
            <c:numRef>
              <c:f>'apelacija niš'!$J$38:$J$40</c:f>
              <c:numCache/>
            </c:numRef>
          </c:val>
          <c:shape val="box"/>
        </c:ser>
        <c:ser>
          <c:idx val="1"/>
          <c:order val="1"/>
          <c:tx>
            <c:strRef>
              <c:f>'apelacija niš'!$K$31:$K$37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niš'!$I$38:$I$40</c:f>
              <c:numCache/>
            </c:numRef>
          </c:cat>
          <c:val>
            <c:numRef>
              <c:f>'apelacija niš'!$K$38:$K$40</c:f>
              <c:numCache/>
            </c:numRef>
          </c:val>
          <c:shape val="box"/>
        </c:ser>
        <c:shape val="box"/>
        <c:axId val="62652917"/>
        <c:axId val="27005342"/>
      </c:bar3D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005342"/>
        <c:crosses val="autoZero"/>
        <c:auto val="1"/>
        <c:lblOffset val="100"/>
        <c:tickLblSkip val="1"/>
        <c:noMultiLvlLbl val="0"/>
      </c:catAx>
      <c:valAx>
        <c:axId val="27005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6529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2075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08"/>
          <c:w val="0.946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Beograd'!$J$109:$J$115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Beograd'!$I$116:$I$118</c:f>
              <c:numCache/>
            </c:numRef>
          </c:cat>
          <c:val>
            <c:numRef>
              <c:f>'apelacija Beograd'!$J$116:$J$118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Beograd'!$K$109:$K$115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Beograd'!$I$116:$I$118</c:f>
              <c:numCache/>
            </c:numRef>
          </c:cat>
          <c:val>
            <c:numRef>
              <c:f>'apelacija Beograd'!$K$116:$K$118</c:f>
              <c:numCache/>
            </c:numRef>
          </c:val>
          <c:shape val="box"/>
        </c:ser>
        <c:shape val="box"/>
        <c:axId val="12089545"/>
        <c:axId val="41697042"/>
      </c:bar3D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697042"/>
        <c:crosses val="autoZero"/>
        <c:auto val="1"/>
        <c:lblOffset val="100"/>
        <c:tickLblSkip val="1"/>
        <c:noMultiLvlLbl val="0"/>
      </c:catAx>
      <c:valAx>
        <c:axId val="416970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089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4175"/>
          <c:w val="0.605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575"/>
          <c:w val="0.946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niš'!$J$45:$J$51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niš'!$I$52:$I$54</c:f>
              <c:numCache/>
            </c:numRef>
          </c:cat>
          <c:val>
            <c:numRef>
              <c:f>'apelacija niš'!$J$52:$J$54</c:f>
              <c:numCache/>
            </c:numRef>
          </c:val>
          <c:shape val="box"/>
        </c:ser>
        <c:ser>
          <c:idx val="1"/>
          <c:order val="1"/>
          <c:tx>
            <c:strRef>
              <c:f>'apelacija niš'!$K$45:$K$51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niš'!$I$52:$I$54</c:f>
              <c:numCache/>
            </c:numRef>
          </c:cat>
          <c:val>
            <c:numRef>
              <c:f>'apelacija niš'!$K$52:$K$54</c:f>
              <c:numCache/>
            </c:numRef>
          </c:val>
          <c:shape val="box"/>
        </c:ser>
        <c:shape val="box"/>
        <c:axId val="41721487"/>
        <c:axId val="39949064"/>
      </c:bar3D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49064"/>
        <c:crosses val="autoZero"/>
        <c:auto val="1"/>
        <c:lblOffset val="100"/>
        <c:tickLblSkip val="1"/>
        <c:noMultiLvlLbl val="0"/>
      </c:catAx>
      <c:valAx>
        <c:axId val="39949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214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3025"/>
          <c:w val="0.602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05"/>
          <c:w val="0.94625"/>
          <c:h val="0.5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niš'!$J$59:$J$65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niš'!$I$66:$I$68</c:f>
              <c:numCache/>
            </c:numRef>
          </c:cat>
          <c:val>
            <c:numRef>
              <c:f>'apelacija niš'!$J$66:$J$68</c:f>
              <c:numCache/>
            </c:numRef>
          </c:val>
          <c:shape val="box"/>
        </c:ser>
        <c:ser>
          <c:idx val="1"/>
          <c:order val="1"/>
          <c:tx>
            <c:strRef>
              <c:f>'apelacija niš'!$K$59:$K$65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niš'!$I$66:$I$68</c:f>
              <c:numCache/>
            </c:numRef>
          </c:cat>
          <c:val>
            <c:numRef>
              <c:f>'apelacija niš'!$K$66:$K$68</c:f>
              <c:numCache/>
            </c:numRef>
          </c:val>
          <c:shape val="box"/>
        </c:ser>
        <c:shape val="box"/>
        <c:axId val="23997257"/>
        <c:axId val="14648722"/>
      </c:bar3D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648722"/>
        <c:crosses val="autoZero"/>
        <c:auto val="1"/>
        <c:lblOffset val="100"/>
        <c:tickLblSkip val="1"/>
        <c:noMultiLvlLbl val="0"/>
      </c:catAx>
      <c:valAx>
        <c:axId val="146487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9972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8537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"/>
          <c:w val="0.946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niš'!$J$73:$J$79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niš'!$I$80:$I$82</c:f>
              <c:numCache/>
            </c:numRef>
          </c:cat>
          <c:val>
            <c:numRef>
              <c:f>'apelacija niš'!$J$80:$J$82</c:f>
              <c:numCache/>
            </c:numRef>
          </c:val>
          <c:shape val="box"/>
        </c:ser>
        <c:ser>
          <c:idx val="1"/>
          <c:order val="1"/>
          <c:tx>
            <c:strRef>
              <c:f>'apelacija niš'!$K$73:$K$79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niš'!$I$80:$I$82</c:f>
              <c:numCache/>
            </c:numRef>
          </c:cat>
          <c:val>
            <c:numRef>
              <c:f>'apelacija niš'!$K$80:$K$82</c:f>
              <c:numCache/>
            </c:numRef>
          </c:val>
          <c:shape val="box"/>
        </c:ser>
        <c:shape val="box"/>
        <c:axId val="64729635"/>
        <c:axId val="45695804"/>
      </c:bar3DChart>
      <c:catAx>
        <c:axId val="64729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695804"/>
        <c:crosses val="autoZero"/>
        <c:auto val="1"/>
        <c:lblOffset val="100"/>
        <c:tickLblSkip val="1"/>
        <c:noMultiLvlLbl val="0"/>
      </c:catAx>
      <c:valAx>
        <c:axId val="45695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729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49"/>
          <c:w val="0.60275"/>
          <c:h val="0.1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"/>
          <c:w val="0.946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niš'!$J$87:$J$93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niš'!$I$94:$I$96</c:f>
              <c:numCache/>
            </c:numRef>
          </c:cat>
          <c:val>
            <c:numRef>
              <c:f>'apelacija niš'!$J$94:$J$96</c:f>
              <c:numCache/>
            </c:numRef>
          </c:val>
          <c:shape val="box"/>
        </c:ser>
        <c:ser>
          <c:idx val="1"/>
          <c:order val="1"/>
          <c:tx>
            <c:strRef>
              <c:f>'apelacija niš'!$K$87:$K$93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niš'!$I$94:$I$96</c:f>
              <c:numCache/>
            </c:numRef>
          </c:cat>
          <c:val>
            <c:numRef>
              <c:f>'apelacija niš'!$K$94:$K$96</c:f>
              <c:numCache/>
            </c:numRef>
          </c:val>
          <c:shape val="box"/>
        </c:ser>
        <c:shape val="box"/>
        <c:axId val="8609053"/>
        <c:axId val="10372614"/>
      </c:bar3DChart>
      <c:catAx>
        <c:axId val="8609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372614"/>
        <c:crosses val="autoZero"/>
        <c:auto val="1"/>
        <c:lblOffset val="100"/>
        <c:tickLblSkip val="1"/>
        <c:noMultiLvlLbl val="0"/>
      </c:catAx>
      <c:valAx>
        <c:axId val="10372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609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79725"/>
          <c:w val="0.60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"/>
          <c:w val="0.946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niš'!$J$101:$J$107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niš'!$I$108:$I$110</c:f>
              <c:numCache/>
            </c:numRef>
          </c:cat>
          <c:val>
            <c:numRef>
              <c:f>'apelacija niš'!$J$108:$J$110</c:f>
              <c:numCache/>
            </c:numRef>
          </c:val>
          <c:shape val="box"/>
        </c:ser>
        <c:ser>
          <c:idx val="1"/>
          <c:order val="1"/>
          <c:tx>
            <c:strRef>
              <c:f>'apelacija niš'!$K$101:$K$107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niš'!$I$108:$I$110</c:f>
              <c:numCache/>
            </c:numRef>
          </c:cat>
          <c:val>
            <c:numRef>
              <c:f>'apelacija niš'!$K$108:$K$110</c:f>
              <c:numCache/>
            </c:numRef>
          </c:val>
          <c:shape val="box"/>
        </c:ser>
        <c:shape val="box"/>
        <c:axId val="26244663"/>
        <c:axId val="34875376"/>
      </c:bar3D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875376"/>
        <c:crosses val="autoZero"/>
        <c:auto val="1"/>
        <c:lblOffset val="100"/>
        <c:tickLblSkip val="1"/>
        <c:noMultiLvlLbl val="0"/>
      </c:catAx>
      <c:valAx>
        <c:axId val="34875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244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35"/>
          <c:w val="0.602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"/>
          <c:w val="0.946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niš'!$J$115:$J$121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niš'!$I$122:$I$124</c:f>
              <c:numCache/>
            </c:numRef>
          </c:cat>
          <c:val>
            <c:numRef>
              <c:f>'apelacija niš'!$J$122:$J$124</c:f>
              <c:numCache/>
            </c:numRef>
          </c:val>
          <c:shape val="box"/>
        </c:ser>
        <c:ser>
          <c:idx val="1"/>
          <c:order val="1"/>
          <c:tx>
            <c:strRef>
              <c:f>'apelacija niš'!$K$115:$K$121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niš'!$I$122:$I$124</c:f>
              <c:numCache/>
            </c:numRef>
          </c:cat>
          <c:val>
            <c:numRef>
              <c:f>'apelacija niš'!$K$122:$K$124</c:f>
              <c:numCache/>
            </c:numRef>
          </c:val>
          <c:shape val="box"/>
        </c:ser>
        <c:shape val="box"/>
        <c:axId val="45442929"/>
        <c:axId val="6333178"/>
      </c:bar3D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33178"/>
        <c:crosses val="autoZero"/>
        <c:auto val="1"/>
        <c:lblOffset val="100"/>
        <c:tickLblSkip val="1"/>
        <c:noMultiLvlLbl val="0"/>
      </c:catAx>
      <c:valAx>
        <c:axId val="6333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4429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5"/>
          <c:y val="0.83025"/>
          <c:w val="0.60275"/>
          <c:h val="0.1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"/>
          <c:w val="0.94625"/>
          <c:h val="0.5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niš'!$J$129:$J$135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niš'!$I$136:$I$138</c:f>
              <c:numCache/>
            </c:numRef>
          </c:cat>
          <c:val>
            <c:numRef>
              <c:f>'apelacija niš'!$J$136:$J$138</c:f>
              <c:numCache/>
            </c:numRef>
          </c:val>
          <c:shape val="box"/>
        </c:ser>
        <c:ser>
          <c:idx val="1"/>
          <c:order val="1"/>
          <c:tx>
            <c:strRef>
              <c:f>'apelacija niš'!$K$129:$K$135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niš'!$I$136:$I$138</c:f>
              <c:numCache/>
            </c:numRef>
          </c:cat>
          <c:val>
            <c:numRef>
              <c:f>'apelacija niš'!$K$136:$K$138</c:f>
              <c:numCache/>
            </c:numRef>
          </c:val>
          <c:shape val="box"/>
        </c:ser>
        <c:shape val="box"/>
        <c:axId val="56998603"/>
        <c:axId val="43225380"/>
      </c:bar3D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25380"/>
        <c:crosses val="autoZero"/>
        <c:auto val="1"/>
        <c:lblOffset val="100"/>
        <c:tickLblSkip val="1"/>
        <c:noMultiLvlLbl val="0"/>
      </c:catAx>
      <c:valAx>
        <c:axId val="432253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9986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75"/>
          <c:y val="0.835"/>
          <c:w val="0.602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"/>
          <c:w val="0.946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niš'!$J$143:$J$149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niš'!$I$150:$I$152</c:f>
              <c:numCache/>
            </c:numRef>
          </c:cat>
          <c:val>
            <c:numRef>
              <c:f>'apelacija niš'!$J$150:$J$152</c:f>
              <c:numCache/>
            </c:numRef>
          </c:val>
          <c:shape val="box"/>
        </c:ser>
        <c:ser>
          <c:idx val="1"/>
          <c:order val="1"/>
          <c:tx>
            <c:strRef>
              <c:f>'apelacija niš'!$K$143:$K$149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niš'!$I$150:$I$152</c:f>
              <c:numCache/>
            </c:numRef>
          </c:cat>
          <c:val>
            <c:numRef>
              <c:f>'apelacija niš'!$K$150:$K$152</c:f>
              <c:numCache/>
            </c:numRef>
          </c:val>
          <c:shape val="box"/>
        </c:ser>
        <c:shape val="box"/>
        <c:axId val="53484101"/>
        <c:axId val="11594862"/>
      </c:bar3DChart>
      <c:catAx>
        <c:axId val="53484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594862"/>
        <c:crosses val="autoZero"/>
        <c:auto val="1"/>
        <c:lblOffset val="100"/>
        <c:tickLblSkip val="1"/>
        <c:noMultiLvlLbl val="0"/>
      </c:catAx>
      <c:valAx>
        <c:axId val="11594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484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83025"/>
          <c:w val="0.60275"/>
          <c:h val="0.1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"/>
          <c:w val="0.946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niš'!$J$157:$J$163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niš'!$I$164:$I$166</c:f>
              <c:numCache/>
            </c:numRef>
          </c:cat>
          <c:val>
            <c:numRef>
              <c:f>'apelacija niš'!$J$164:$J$166</c:f>
              <c:numCache/>
            </c:numRef>
          </c:val>
          <c:shape val="box"/>
        </c:ser>
        <c:ser>
          <c:idx val="1"/>
          <c:order val="1"/>
          <c:tx>
            <c:strRef>
              <c:f>'apelacija niš'!$K$157:$K$163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niš'!$I$164:$I$166</c:f>
              <c:numCache/>
            </c:numRef>
          </c:cat>
          <c:val>
            <c:numRef>
              <c:f>'apelacija niš'!$K$164:$K$166</c:f>
              <c:numCache/>
            </c:numRef>
          </c:val>
          <c:shape val="box"/>
        </c:ser>
        <c:shape val="box"/>
        <c:axId val="37244895"/>
        <c:axId val="66768600"/>
      </c:bar3D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768600"/>
        <c:crosses val="autoZero"/>
        <c:auto val="1"/>
        <c:lblOffset val="100"/>
        <c:tickLblSkip val="1"/>
        <c:noMultiLvlLbl val="0"/>
      </c:catAx>
      <c:valAx>
        <c:axId val="66768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2448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3025"/>
          <c:w val="0.6027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"/>
          <c:w val="0.946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niš'!$J$171:$J$177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niš'!$I$178:$I$180</c:f>
              <c:numCache/>
            </c:numRef>
          </c:cat>
          <c:val>
            <c:numRef>
              <c:f>'apelacija niš'!$J$178:$J$180</c:f>
              <c:numCache/>
            </c:numRef>
          </c:val>
          <c:shape val="box"/>
        </c:ser>
        <c:ser>
          <c:idx val="1"/>
          <c:order val="1"/>
          <c:tx>
            <c:strRef>
              <c:f>'apelacija niš'!$K$171:$K$177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niš'!$I$178:$I$180</c:f>
              <c:numCache/>
            </c:numRef>
          </c:cat>
          <c:val>
            <c:numRef>
              <c:f>'apelacija niš'!$K$178:$K$180</c:f>
              <c:numCache/>
            </c:numRef>
          </c:val>
          <c:shape val="box"/>
        </c:ser>
        <c:shape val="box"/>
        <c:axId val="64046489"/>
        <c:axId val="39547490"/>
      </c:bar3D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547490"/>
        <c:crosses val="autoZero"/>
        <c:auto val="1"/>
        <c:lblOffset val="100"/>
        <c:tickLblSkip val="1"/>
        <c:noMultiLvlLbl val="0"/>
      </c:catAx>
      <c:valAx>
        <c:axId val="39547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464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395"/>
          <c:w val="0.602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05"/>
          <c:w val="0.9475"/>
          <c:h val="0.5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Beograd'!$J$124:$J$130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Beograd'!$I$131:$I$133</c:f>
              <c:numCache/>
            </c:numRef>
          </c:cat>
          <c:val>
            <c:numRef>
              <c:f>'apelacija Beograd'!$J$131:$J$133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Beograd'!$K$124:$K$130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Beograd'!$I$131:$I$133</c:f>
              <c:numCache/>
            </c:numRef>
          </c:cat>
          <c:val>
            <c:numRef>
              <c:f>'apelacija Beograd'!$K$131:$K$133</c:f>
              <c:numCache/>
            </c:numRef>
          </c:val>
          <c:shape val="box"/>
        </c:ser>
        <c:shape val="box"/>
        <c:axId val="39729059"/>
        <c:axId val="22017212"/>
      </c:bar3D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17212"/>
        <c:crosses val="autoZero"/>
        <c:auto val="1"/>
        <c:lblOffset val="100"/>
        <c:tickLblSkip val="1"/>
        <c:noMultiLvlLbl val="0"/>
      </c:catAx>
      <c:valAx>
        <c:axId val="22017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290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345"/>
          <c:w val="0.6057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"/>
          <c:w val="0.946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niš'!$J$185:$J$191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niš'!$I$192:$I$194</c:f>
              <c:numCache/>
            </c:numRef>
          </c:cat>
          <c:val>
            <c:numRef>
              <c:f>'apelacija niš'!$J$192:$J$194</c:f>
              <c:numCache/>
            </c:numRef>
          </c:val>
          <c:shape val="box"/>
        </c:ser>
        <c:ser>
          <c:idx val="1"/>
          <c:order val="1"/>
          <c:tx>
            <c:strRef>
              <c:f>'apelacija niš'!$K$185:$K$191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niš'!$I$192:$I$194</c:f>
              <c:numCache/>
            </c:numRef>
          </c:cat>
          <c:val>
            <c:numRef>
              <c:f>'apelacija niš'!$K$192:$K$194</c:f>
              <c:numCache/>
            </c:numRef>
          </c:val>
          <c:shape val="box"/>
        </c:ser>
        <c:shape val="box"/>
        <c:axId val="20383091"/>
        <c:axId val="49230092"/>
      </c:bar3D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230092"/>
        <c:crosses val="autoZero"/>
        <c:auto val="1"/>
        <c:lblOffset val="100"/>
        <c:tickLblSkip val="1"/>
        <c:noMultiLvlLbl val="0"/>
      </c:catAx>
      <c:valAx>
        <c:axId val="49230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383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16"/>
          <c:w val="0.602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"/>
          <c:w val="0.946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niš'!$J$199:$J$205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niš'!$I$206:$I$208</c:f>
              <c:numCache/>
            </c:numRef>
          </c:cat>
          <c:val>
            <c:numRef>
              <c:f>'apelacija niš'!$J$206:$J$208</c:f>
              <c:numCache/>
            </c:numRef>
          </c:val>
          <c:shape val="box"/>
        </c:ser>
        <c:ser>
          <c:idx val="1"/>
          <c:order val="1"/>
          <c:tx>
            <c:strRef>
              <c:f>'apelacija niš'!$K$199:$K$205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niš'!$I$206:$I$208</c:f>
              <c:numCache/>
            </c:numRef>
          </c:cat>
          <c:val>
            <c:numRef>
              <c:f>'apelacija niš'!$K$206:$K$208</c:f>
              <c:numCache/>
            </c:numRef>
          </c:val>
          <c:shape val="box"/>
        </c:ser>
        <c:shape val="box"/>
        <c:axId val="40417645"/>
        <c:axId val="28214486"/>
      </c:bar3D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214486"/>
        <c:crosses val="autoZero"/>
        <c:auto val="1"/>
        <c:lblOffset val="100"/>
        <c:tickLblSkip val="1"/>
        <c:noMultiLvlLbl val="0"/>
      </c:catAx>
      <c:valAx>
        <c:axId val="28214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417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255"/>
          <c:w val="0.602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"/>
          <c:w val="0.946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niš'!$J$213:$J$219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niš'!$I$220:$I$222</c:f>
              <c:numCache/>
            </c:numRef>
          </c:cat>
          <c:val>
            <c:numRef>
              <c:f>'apelacija niš'!$J$220:$J$222</c:f>
              <c:numCache/>
            </c:numRef>
          </c:val>
          <c:shape val="box"/>
        </c:ser>
        <c:ser>
          <c:idx val="1"/>
          <c:order val="1"/>
          <c:tx>
            <c:strRef>
              <c:f>'apelacija niš'!$K$213:$K$219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niš'!$I$220:$I$222</c:f>
              <c:numCache/>
            </c:numRef>
          </c:cat>
          <c:val>
            <c:numRef>
              <c:f>'apelacija niš'!$K$220:$K$222</c:f>
              <c:numCache/>
            </c:numRef>
          </c:val>
          <c:shape val="box"/>
        </c:ser>
        <c:shape val="box"/>
        <c:axId val="52603783"/>
        <c:axId val="3672000"/>
      </c:bar3DChart>
      <c:catAx>
        <c:axId val="52603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72000"/>
        <c:crosses val="autoZero"/>
        <c:auto val="1"/>
        <c:lblOffset val="100"/>
        <c:tickLblSkip val="1"/>
        <c:noMultiLvlLbl val="0"/>
      </c:catAx>
      <c:valAx>
        <c:axId val="3672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60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3025"/>
          <c:w val="0.602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1"/>
          <c:w val="0.9462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niš'!$J$227:$J$233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niš'!$I$234:$I$236</c:f>
              <c:numCache/>
            </c:numRef>
          </c:cat>
          <c:val>
            <c:numRef>
              <c:f>'apelacija niš'!$J$234:$J$236</c:f>
              <c:numCache/>
            </c:numRef>
          </c:val>
          <c:shape val="box"/>
        </c:ser>
        <c:ser>
          <c:idx val="1"/>
          <c:order val="1"/>
          <c:tx>
            <c:strRef>
              <c:f>'apelacija niš'!$K$227:$K$233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niš'!$I$234:$I$236</c:f>
              <c:numCache/>
            </c:numRef>
          </c:cat>
          <c:val>
            <c:numRef>
              <c:f>'apelacija niš'!$K$234:$K$236</c:f>
              <c:numCache/>
            </c:numRef>
          </c:val>
          <c:shape val="box"/>
        </c:ser>
        <c:shape val="box"/>
        <c:axId val="33048001"/>
        <c:axId val="28996554"/>
      </c:bar3D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96554"/>
        <c:crosses val="autoZero"/>
        <c:auto val="1"/>
        <c:lblOffset val="100"/>
        <c:tickLblSkip val="1"/>
        <c:noMultiLvlLbl val="0"/>
      </c:catAx>
      <c:valAx>
        <c:axId val="28996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0480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16"/>
          <c:w val="0.602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E69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1"/>
          <c:w val="0.946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'apelacija Beograd'!$J$138:$J$144</c:f>
              <c:strCache>
                <c:ptCount val="1"/>
                <c:pt idx="0">
                  <c:v>procenat nerešenih predmeta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Beograd'!$I$145:$I$147</c:f>
              <c:numCache/>
            </c:numRef>
          </c:cat>
          <c:val>
            <c:numRef>
              <c:f>'apelacija Beograd'!$J$145:$J$147</c:f>
              <c:numCache/>
            </c:numRef>
          </c:val>
          <c:shape val="box"/>
        </c:ser>
        <c:ser>
          <c:idx val="1"/>
          <c:order val="1"/>
          <c:tx>
            <c:strRef>
              <c:f>'apelacija Beograd'!$K$138:$K$144</c:f>
              <c:strCache>
                <c:ptCount val="1"/>
                <c:pt idx="0">
                  <c:v>stopa rešavanja predmeta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'apelacija Beograd'!$I$145:$I$147</c:f>
              <c:numCache/>
            </c:numRef>
          </c:cat>
          <c:val>
            <c:numRef>
              <c:f>'apelacija Beograd'!$K$145:$K$147</c:f>
              <c:numCache/>
            </c:numRef>
          </c:val>
          <c:shape val="box"/>
        </c:ser>
        <c:shape val="box"/>
        <c:axId val="63937181"/>
        <c:axId val="38563718"/>
      </c:bar3D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63718"/>
        <c:crosses val="autoZero"/>
        <c:auto val="1"/>
        <c:lblOffset val="100"/>
        <c:tickLblSkip val="1"/>
        <c:noMultiLvlLbl val="0"/>
      </c:catAx>
      <c:valAx>
        <c:axId val="38563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37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831"/>
          <c:w val="0.6057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Relationship Id="rId13" Type="http://schemas.openxmlformats.org/officeDocument/2006/relationships/chart" Target="/xl/charts/chart30.xml" /><Relationship Id="rId14" Type="http://schemas.openxmlformats.org/officeDocument/2006/relationships/chart" Target="/xl/charts/chart31.xml" /><Relationship Id="rId15" Type="http://schemas.openxmlformats.org/officeDocument/2006/relationships/chart" Target="/xl/charts/chart32.xml" /><Relationship Id="rId16" Type="http://schemas.openxmlformats.org/officeDocument/2006/relationships/chart" Target="/xl/charts/chart33.xml" /><Relationship Id="rId17" Type="http://schemas.openxmlformats.org/officeDocument/2006/relationships/chart" Target="/xl/charts/chart34.xml" /><Relationship Id="rId18" Type="http://schemas.openxmlformats.org/officeDocument/2006/relationships/chart" Target="/xl/charts/chart35.xml" /><Relationship Id="rId19" Type="http://schemas.openxmlformats.org/officeDocument/2006/relationships/chart" Target="/xl/charts/chart36.xml" /><Relationship Id="rId20" Type="http://schemas.openxmlformats.org/officeDocument/2006/relationships/chart" Target="/xl/charts/chart3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Relationship Id="rId9" Type="http://schemas.openxmlformats.org/officeDocument/2006/relationships/chart" Target="/xl/charts/chart46.xml" /><Relationship Id="rId10" Type="http://schemas.openxmlformats.org/officeDocument/2006/relationships/chart" Target="/xl/charts/chart47.xml" /><Relationship Id="rId11" Type="http://schemas.openxmlformats.org/officeDocument/2006/relationships/chart" Target="/xl/charts/chart48.xml" /><Relationship Id="rId12" Type="http://schemas.openxmlformats.org/officeDocument/2006/relationships/chart" Target="/xl/charts/chart49.xml" /><Relationship Id="rId13" Type="http://schemas.openxmlformats.org/officeDocument/2006/relationships/chart" Target="/xl/charts/chart50.xml" /><Relationship Id="rId14" Type="http://schemas.openxmlformats.org/officeDocument/2006/relationships/chart" Target="/xl/charts/chart51.xml" /><Relationship Id="rId15" Type="http://schemas.openxmlformats.org/officeDocument/2006/relationships/chart" Target="/xl/charts/chart52.xml" /><Relationship Id="rId16" Type="http://schemas.openxmlformats.org/officeDocument/2006/relationships/chart" Target="/xl/charts/chart53.xml" /><Relationship Id="rId17" Type="http://schemas.openxmlformats.org/officeDocument/2006/relationships/chart" Target="/xl/charts/chart54.xml" /><Relationship Id="rId18" Type="http://schemas.openxmlformats.org/officeDocument/2006/relationships/chart" Target="/xl/charts/chart55.xml" /><Relationship Id="rId19" Type="http://schemas.openxmlformats.org/officeDocument/2006/relationships/chart" Target="/xl/charts/chart56.xml" /><Relationship Id="rId20" Type="http://schemas.openxmlformats.org/officeDocument/2006/relationships/chart" Target="/xl/charts/chart57.xml" /><Relationship Id="rId21" Type="http://schemas.openxmlformats.org/officeDocument/2006/relationships/chart" Target="/xl/charts/chart58.xml" /><Relationship Id="rId22" Type="http://schemas.openxmlformats.org/officeDocument/2006/relationships/chart" Target="/xl/charts/chart59.xml" /><Relationship Id="rId23" Type="http://schemas.openxmlformats.org/officeDocument/2006/relationships/chart" Target="/xl/charts/chart60.xml" /><Relationship Id="rId24" Type="http://schemas.openxmlformats.org/officeDocument/2006/relationships/chart" Target="/xl/charts/chart61.xml" /><Relationship Id="rId25" Type="http://schemas.openxmlformats.org/officeDocument/2006/relationships/chart" Target="/xl/charts/chart62.xml" /><Relationship Id="rId26" Type="http://schemas.openxmlformats.org/officeDocument/2006/relationships/chart" Target="/xl/charts/chart63.xml" /><Relationship Id="rId27" Type="http://schemas.openxmlformats.org/officeDocument/2006/relationships/chart" Target="/xl/charts/chart6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Relationship Id="rId9" Type="http://schemas.openxmlformats.org/officeDocument/2006/relationships/chart" Target="/xl/charts/chart73.xml" /><Relationship Id="rId10" Type="http://schemas.openxmlformats.org/officeDocument/2006/relationships/chart" Target="/xl/charts/chart74.xml" /><Relationship Id="rId11" Type="http://schemas.openxmlformats.org/officeDocument/2006/relationships/chart" Target="/xl/charts/chart75.xml" /><Relationship Id="rId12" Type="http://schemas.openxmlformats.org/officeDocument/2006/relationships/chart" Target="/xl/charts/chart76.xml" /><Relationship Id="rId13" Type="http://schemas.openxmlformats.org/officeDocument/2006/relationships/chart" Target="/xl/charts/chart77.xml" /><Relationship Id="rId14" Type="http://schemas.openxmlformats.org/officeDocument/2006/relationships/chart" Target="/xl/charts/chart78.xml" /><Relationship Id="rId15" Type="http://schemas.openxmlformats.org/officeDocument/2006/relationships/chart" Target="/xl/charts/chart79.xml" /><Relationship Id="rId16" Type="http://schemas.openxmlformats.org/officeDocument/2006/relationships/chart" Target="/xl/charts/chart80.xml" /><Relationship Id="rId17" Type="http://schemas.openxmlformats.org/officeDocument/2006/relationships/chart" Target="/xl/charts/chart81.xml" /><Relationship Id="rId18" Type="http://schemas.openxmlformats.org/officeDocument/2006/relationships/chart" Target="/xl/charts/chart82.xml" /><Relationship Id="rId19" Type="http://schemas.openxmlformats.org/officeDocument/2006/relationships/chart" Target="/xl/charts/chart8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18</xdr:row>
      <xdr:rowOff>0</xdr:rowOff>
    </xdr:from>
    <xdr:to>
      <xdr:col>23</xdr:col>
      <xdr:colOff>47625</xdr:colOff>
      <xdr:row>28</xdr:row>
      <xdr:rowOff>28575</xdr:rowOff>
    </xdr:to>
    <xdr:graphicFrame>
      <xdr:nvGraphicFramePr>
        <xdr:cNvPr id="1" name="Chart 2"/>
        <xdr:cNvGraphicFramePr/>
      </xdr:nvGraphicFramePr>
      <xdr:xfrm>
        <a:off x="9277350" y="3886200"/>
        <a:ext cx="37052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32</xdr:row>
      <xdr:rowOff>180975</xdr:rowOff>
    </xdr:from>
    <xdr:to>
      <xdr:col>23</xdr:col>
      <xdr:colOff>47625</xdr:colOff>
      <xdr:row>43</xdr:row>
      <xdr:rowOff>19050</xdr:rowOff>
    </xdr:to>
    <xdr:graphicFrame>
      <xdr:nvGraphicFramePr>
        <xdr:cNvPr id="2" name="Chart 5"/>
        <xdr:cNvGraphicFramePr/>
      </xdr:nvGraphicFramePr>
      <xdr:xfrm>
        <a:off x="9277350" y="7162800"/>
        <a:ext cx="37052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23</xdr:col>
      <xdr:colOff>47625</xdr:colOff>
      <xdr:row>58</xdr:row>
      <xdr:rowOff>28575</xdr:rowOff>
    </xdr:to>
    <xdr:graphicFrame>
      <xdr:nvGraphicFramePr>
        <xdr:cNvPr id="3" name="Chart 9"/>
        <xdr:cNvGraphicFramePr/>
      </xdr:nvGraphicFramePr>
      <xdr:xfrm>
        <a:off x="9277350" y="10391775"/>
        <a:ext cx="37052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63</xdr:row>
      <xdr:rowOff>0</xdr:rowOff>
    </xdr:from>
    <xdr:to>
      <xdr:col>23</xdr:col>
      <xdr:colOff>47625</xdr:colOff>
      <xdr:row>73</xdr:row>
      <xdr:rowOff>19050</xdr:rowOff>
    </xdr:to>
    <xdr:graphicFrame>
      <xdr:nvGraphicFramePr>
        <xdr:cNvPr id="4" name="Chart 11"/>
        <xdr:cNvGraphicFramePr/>
      </xdr:nvGraphicFramePr>
      <xdr:xfrm>
        <a:off x="9277350" y="13373100"/>
        <a:ext cx="37052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78</xdr:row>
      <xdr:rowOff>0</xdr:rowOff>
    </xdr:from>
    <xdr:to>
      <xdr:col>23</xdr:col>
      <xdr:colOff>47625</xdr:colOff>
      <xdr:row>88</xdr:row>
      <xdr:rowOff>19050</xdr:rowOff>
    </xdr:to>
    <xdr:graphicFrame>
      <xdr:nvGraphicFramePr>
        <xdr:cNvPr id="5" name="Chart 13"/>
        <xdr:cNvGraphicFramePr/>
      </xdr:nvGraphicFramePr>
      <xdr:xfrm>
        <a:off x="9277350" y="16602075"/>
        <a:ext cx="37052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93</xdr:row>
      <xdr:rowOff>0</xdr:rowOff>
    </xdr:from>
    <xdr:to>
      <xdr:col>23</xdr:col>
      <xdr:colOff>47625</xdr:colOff>
      <xdr:row>103</xdr:row>
      <xdr:rowOff>19050</xdr:rowOff>
    </xdr:to>
    <xdr:graphicFrame>
      <xdr:nvGraphicFramePr>
        <xdr:cNvPr id="6" name="Chart 15"/>
        <xdr:cNvGraphicFramePr/>
      </xdr:nvGraphicFramePr>
      <xdr:xfrm>
        <a:off x="9277350" y="19831050"/>
        <a:ext cx="37052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108</xdr:row>
      <xdr:rowOff>0</xdr:rowOff>
    </xdr:from>
    <xdr:to>
      <xdr:col>23</xdr:col>
      <xdr:colOff>47625</xdr:colOff>
      <xdr:row>118</xdr:row>
      <xdr:rowOff>19050</xdr:rowOff>
    </xdr:to>
    <xdr:graphicFrame>
      <xdr:nvGraphicFramePr>
        <xdr:cNvPr id="7" name="Chart 18"/>
        <xdr:cNvGraphicFramePr/>
      </xdr:nvGraphicFramePr>
      <xdr:xfrm>
        <a:off x="9277350" y="23060025"/>
        <a:ext cx="37052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123</xdr:row>
      <xdr:rowOff>0</xdr:rowOff>
    </xdr:from>
    <xdr:to>
      <xdr:col>23</xdr:col>
      <xdr:colOff>47625</xdr:colOff>
      <xdr:row>133</xdr:row>
      <xdr:rowOff>19050</xdr:rowOff>
    </xdr:to>
    <xdr:graphicFrame>
      <xdr:nvGraphicFramePr>
        <xdr:cNvPr id="8" name="Chart 20"/>
        <xdr:cNvGraphicFramePr/>
      </xdr:nvGraphicFramePr>
      <xdr:xfrm>
        <a:off x="9277350" y="26212800"/>
        <a:ext cx="37052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137</xdr:row>
      <xdr:rowOff>0</xdr:rowOff>
    </xdr:from>
    <xdr:to>
      <xdr:col>23</xdr:col>
      <xdr:colOff>47625</xdr:colOff>
      <xdr:row>147</xdr:row>
      <xdr:rowOff>19050</xdr:rowOff>
    </xdr:to>
    <xdr:graphicFrame>
      <xdr:nvGraphicFramePr>
        <xdr:cNvPr id="9" name="Chart 22"/>
        <xdr:cNvGraphicFramePr/>
      </xdr:nvGraphicFramePr>
      <xdr:xfrm>
        <a:off x="9277350" y="29146500"/>
        <a:ext cx="37052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0</xdr:colOff>
      <xdr:row>151</xdr:row>
      <xdr:rowOff>0</xdr:rowOff>
    </xdr:from>
    <xdr:to>
      <xdr:col>23</xdr:col>
      <xdr:colOff>47625</xdr:colOff>
      <xdr:row>161</xdr:row>
      <xdr:rowOff>19050</xdr:rowOff>
    </xdr:to>
    <xdr:graphicFrame>
      <xdr:nvGraphicFramePr>
        <xdr:cNvPr id="10" name="Chart 24"/>
        <xdr:cNvGraphicFramePr/>
      </xdr:nvGraphicFramePr>
      <xdr:xfrm>
        <a:off x="9277350" y="32080200"/>
        <a:ext cx="37052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165</xdr:row>
      <xdr:rowOff>0</xdr:rowOff>
    </xdr:from>
    <xdr:to>
      <xdr:col>23</xdr:col>
      <xdr:colOff>47625</xdr:colOff>
      <xdr:row>175</xdr:row>
      <xdr:rowOff>19050</xdr:rowOff>
    </xdr:to>
    <xdr:graphicFrame>
      <xdr:nvGraphicFramePr>
        <xdr:cNvPr id="11" name="Chart 26"/>
        <xdr:cNvGraphicFramePr/>
      </xdr:nvGraphicFramePr>
      <xdr:xfrm>
        <a:off x="9277350" y="35013900"/>
        <a:ext cx="37052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0</xdr:colOff>
      <xdr:row>179</xdr:row>
      <xdr:rowOff>0</xdr:rowOff>
    </xdr:from>
    <xdr:to>
      <xdr:col>23</xdr:col>
      <xdr:colOff>47625</xdr:colOff>
      <xdr:row>189</xdr:row>
      <xdr:rowOff>19050</xdr:rowOff>
    </xdr:to>
    <xdr:graphicFrame>
      <xdr:nvGraphicFramePr>
        <xdr:cNvPr id="12" name="Chart 28"/>
        <xdr:cNvGraphicFramePr/>
      </xdr:nvGraphicFramePr>
      <xdr:xfrm>
        <a:off x="9277350" y="37947600"/>
        <a:ext cx="3705225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193</xdr:row>
      <xdr:rowOff>0</xdr:rowOff>
    </xdr:from>
    <xdr:to>
      <xdr:col>23</xdr:col>
      <xdr:colOff>47625</xdr:colOff>
      <xdr:row>203</xdr:row>
      <xdr:rowOff>19050</xdr:rowOff>
    </xdr:to>
    <xdr:graphicFrame>
      <xdr:nvGraphicFramePr>
        <xdr:cNvPr id="13" name="Chart 30"/>
        <xdr:cNvGraphicFramePr/>
      </xdr:nvGraphicFramePr>
      <xdr:xfrm>
        <a:off x="9277350" y="40881300"/>
        <a:ext cx="3705225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207</xdr:row>
      <xdr:rowOff>0</xdr:rowOff>
    </xdr:from>
    <xdr:to>
      <xdr:col>23</xdr:col>
      <xdr:colOff>47625</xdr:colOff>
      <xdr:row>217</xdr:row>
      <xdr:rowOff>19050</xdr:rowOff>
    </xdr:to>
    <xdr:graphicFrame>
      <xdr:nvGraphicFramePr>
        <xdr:cNvPr id="14" name="Chart 33"/>
        <xdr:cNvGraphicFramePr/>
      </xdr:nvGraphicFramePr>
      <xdr:xfrm>
        <a:off x="9277350" y="43843575"/>
        <a:ext cx="37052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221</xdr:row>
      <xdr:rowOff>0</xdr:rowOff>
    </xdr:from>
    <xdr:to>
      <xdr:col>23</xdr:col>
      <xdr:colOff>47625</xdr:colOff>
      <xdr:row>231</xdr:row>
      <xdr:rowOff>19050</xdr:rowOff>
    </xdr:to>
    <xdr:graphicFrame>
      <xdr:nvGraphicFramePr>
        <xdr:cNvPr id="15" name="Chart 35"/>
        <xdr:cNvGraphicFramePr/>
      </xdr:nvGraphicFramePr>
      <xdr:xfrm>
        <a:off x="9277350" y="46777275"/>
        <a:ext cx="3705225" cy="2105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235</xdr:row>
      <xdr:rowOff>0</xdr:rowOff>
    </xdr:from>
    <xdr:to>
      <xdr:col>23</xdr:col>
      <xdr:colOff>47625</xdr:colOff>
      <xdr:row>245</xdr:row>
      <xdr:rowOff>19050</xdr:rowOff>
    </xdr:to>
    <xdr:graphicFrame>
      <xdr:nvGraphicFramePr>
        <xdr:cNvPr id="16" name="Chart 37"/>
        <xdr:cNvGraphicFramePr/>
      </xdr:nvGraphicFramePr>
      <xdr:xfrm>
        <a:off x="9277350" y="49710975"/>
        <a:ext cx="3705225" cy="2105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249</xdr:row>
      <xdr:rowOff>0</xdr:rowOff>
    </xdr:from>
    <xdr:to>
      <xdr:col>23</xdr:col>
      <xdr:colOff>47625</xdr:colOff>
      <xdr:row>259</xdr:row>
      <xdr:rowOff>19050</xdr:rowOff>
    </xdr:to>
    <xdr:graphicFrame>
      <xdr:nvGraphicFramePr>
        <xdr:cNvPr id="17" name="Chart 39"/>
        <xdr:cNvGraphicFramePr/>
      </xdr:nvGraphicFramePr>
      <xdr:xfrm>
        <a:off x="9277350" y="52644675"/>
        <a:ext cx="3705225" cy="2105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0</xdr:rowOff>
    </xdr:from>
    <xdr:to>
      <xdr:col>23</xdr:col>
      <xdr:colOff>47625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10363200" y="3429000"/>
        <a:ext cx="37052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23</xdr:col>
      <xdr:colOff>47625</xdr:colOff>
      <xdr:row>40</xdr:row>
      <xdr:rowOff>19050</xdr:rowOff>
    </xdr:to>
    <xdr:graphicFrame>
      <xdr:nvGraphicFramePr>
        <xdr:cNvPr id="2" name="Chart 4"/>
        <xdr:cNvGraphicFramePr/>
      </xdr:nvGraphicFramePr>
      <xdr:xfrm>
        <a:off x="10363200" y="6391275"/>
        <a:ext cx="37052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43</xdr:row>
      <xdr:rowOff>133350</xdr:rowOff>
    </xdr:from>
    <xdr:to>
      <xdr:col>23</xdr:col>
      <xdr:colOff>28575</xdr:colOff>
      <xdr:row>53</xdr:row>
      <xdr:rowOff>161925</xdr:rowOff>
    </xdr:to>
    <xdr:graphicFrame>
      <xdr:nvGraphicFramePr>
        <xdr:cNvPr id="3" name="Chart 6"/>
        <xdr:cNvGraphicFramePr/>
      </xdr:nvGraphicFramePr>
      <xdr:xfrm>
        <a:off x="10344150" y="9286875"/>
        <a:ext cx="37052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58</xdr:row>
      <xdr:rowOff>0</xdr:rowOff>
    </xdr:from>
    <xdr:to>
      <xdr:col>23</xdr:col>
      <xdr:colOff>47625</xdr:colOff>
      <xdr:row>68</xdr:row>
      <xdr:rowOff>19050</xdr:rowOff>
    </xdr:to>
    <xdr:graphicFrame>
      <xdr:nvGraphicFramePr>
        <xdr:cNvPr id="4" name="Chart 8"/>
        <xdr:cNvGraphicFramePr/>
      </xdr:nvGraphicFramePr>
      <xdr:xfrm>
        <a:off x="10363200" y="12315825"/>
        <a:ext cx="37052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72</xdr:row>
      <xdr:rowOff>0</xdr:rowOff>
    </xdr:from>
    <xdr:to>
      <xdr:col>23</xdr:col>
      <xdr:colOff>47625</xdr:colOff>
      <xdr:row>82</xdr:row>
      <xdr:rowOff>19050</xdr:rowOff>
    </xdr:to>
    <xdr:graphicFrame>
      <xdr:nvGraphicFramePr>
        <xdr:cNvPr id="5" name="Chart 10"/>
        <xdr:cNvGraphicFramePr/>
      </xdr:nvGraphicFramePr>
      <xdr:xfrm>
        <a:off x="10363200" y="15278100"/>
        <a:ext cx="37052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86</xdr:row>
      <xdr:rowOff>0</xdr:rowOff>
    </xdr:from>
    <xdr:to>
      <xdr:col>23</xdr:col>
      <xdr:colOff>47625</xdr:colOff>
      <xdr:row>96</xdr:row>
      <xdr:rowOff>19050</xdr:rowOff>
    </xdr:to>
    <xdr:graphicFrame>
      <xdr:nvGraphicFramePr>
        <xdr:cNvPr id="6" name="Chart 12"/>
        <xdr:cNvGraphicFramePr/>
      </xdr:nvGraphicFramePr>
      <xdr:xfrm>
        <a:off x="10363200" y="18240375"/>
        <a:ext cx="37052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100</xdr:row>
      <xdr:rowOff>0</xdr:rowOff>
    </xdr:from>
    <xdr:to>
      <xdr:col>23</xdr:col>
      <xdr:colOff>47625</xdr:colOff>
      <xdr:row>110</xdr:row>
      <xdr:rowOff>19050</xdr:rowOff>
    </xdr:to>
    <xdr:graphicFrame>
      <xdr:nvGraphicFramePr>
        <xdr:cNvPr id="7" name="Chart 14"/>
        <xdr:cNvGraphicFramePr/>
      </xdr:nvGraphicFramePr>
      <xdr:xfrm>
        <a:off x="10363200" y="21202650"/>
        <a:ext cx="37052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114</xdr:row>
      <xdr:rowOff>0</xdr:rowOff>
    </xdr:from>
    <xdr:to>
      <xdr:col>23</xdr:col>
      <xdr:colOff>47625</xdr:colOff>
      <xdr:row>124</xdr:row>
      <xdr:rowOff>19050</xdr:rowOff>
    </xdr:to>
    <xdr:graphicFrame>
      <xdr:nvGraphicFramePr>
        <xdr:cNvPr id="8" name="Chart 16"/>
        <xdr:cNvGraphicFramePr/>
      </xdr:nvGraphicFramePr>
      <xdr:xfrm>
        <a:off x="10363200" y="24164925"/>
        <a:ext cx="37052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128</xdr:row>
      <xdr:rowOff>0</xdr:rowOff>
    </xdr:from>
    <xdr:to>
      <xdr:col>23</xdr:col>
      <xdr:colOff>47625</xdr:colOff>
      <xdr:row>138</xdr:row>
      <xdr:rowOff>19050</xdr:rowOff>
    </xdr:to>
    <xdr:graphicFrame>
      <xdr:nvGraphicFramePr>
        <xdr:cNvPr id="9" name="Chart 18"/>
        <xdr:cNvGraphicFramePr/>
      </xdr:nvGraphicFramePr>
      <xdr:xfrm>
        <a:off x="10363200" y="27127200"/>
        <a:ext cx="37052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0</xdr:colOff>
      <xdr:row>142</xdr:row>
      <xdr:rowOff>0</xdr:rowOff>
    </xdr:from>
    <xdr:to>
      <xdr:col>23</xdr:col>
      <xdr:colOff>47625</xdr:colOff>
      <xdr:row>152</xdr:row>
      <xdr:rowOff>19050</xdr:rowOff>
    </xdr:to>
    <xdr:graphicFrame>
      <xdr:nvGraphicFramePr>
        <xdr:cNvPr id="10" name="Chart 20"/>
        <xdr:cNvGraphicFramePr/>
      </xdr:nvGraphicFramePr>
      <xdr:xfrm>
        <a:off x="10363200" y="30089475"/>
        <a:ext cx="37052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156</xdr:row>
      <xdr:rowOff>0</xdr:rowOff>
    </xdr:from>
    <xdr:to>
      <xdr:col>23</xdr:col>
      <xdr:colOff>47625</xdr:colOff>
      <xdr:row>166</xdr:row>
      <xdr:rowOff>19050</xdr:rowOff>
    </xdr:to>
    <xdr:graphicFrame>
      <xdr:nvGraphicFramePr>
        <xdr:cNvPr id="11" name="Chart 22"/>
        <xdr:cNvGraphicFramePr/>
      </xdr:nvGraphicFramePr>
      <xdr:xfrm>
        <a:off x="10363200" y="32975550"/>
        <a:ext cx="37052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0</xdr:colOff>
      <xdr:row>170</xdr:row>
      <xdr:rowOff>0</xdr:rowOff>
    </xdr:from>
    <xdr:to>
      <xdr:col>23</xdr:col>
      <xdr:colOff>47625</xdr:colOff>
      <xdr:row>180</xdr:row>
      <xdr:rowOff>19050</xdr:rowOff>
    </xdr:to>
    <xdr:graphicFrame>
      <xdr:nvGraphicFramePr>
        <xdr:cNvPr id="12" name="Chart 24"/>
        <xdr:cNvGraphicFramePr/>
      </xdr:nvGraphicFramePr>
      <xdr:xfrm>
        <a:off x="10363200" y="35861625"/>
        <a:ext cx="3705225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184</xdr:row>
      <xdr:rowOff>0</xdr:rowOff>
    </xdr:from>
    <xdr:to>
      <xdr:col>23</xdr:col>
      <xdr:colOff>47625</xdr:colOff>
      <xdr:row>194</xdr:row>
      <xdr:rowOff>19050</xdr:rowOff>
    </xdr:to>
    <xdr:graphicFrame>
      <xdr:nvGraphicFramePr>
        <xdr:cNvPr id="13" name="Chart 26"/>
        <xdr:cNvGraphicFramePr/>
      </xdr:nvGraphicFramePr>
      <xdr:xfrm>
        <a:off x="10363200" y="38823900"/>
        <a:ext cx="3705225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198</xdr:row>
      <xdr:rowOff>0</xdr:rowOff>
    </xdr:from>
    <xdr:to>
      <xdr:col>23</xdr:col>
      <xdr:colOff>47625</xdr:colOff>
      <xdr:row>208</xdr:row>
      <xdr:rowOff>19050</xdr:rowOff>
    </xdr:to>
    <xdr:graphicFrame>
      <xdr:nvGraphicFramePr>
        <xdr:cNvPr id="14" name="Chart 28"/>
        <xdr:cNvGraphicFramePr/>
      </xdr:nvGraphicFramePr>
      <xdr:xfrm>
        <a:off x="10363200" y="41786175"/>
        <a:ext cx="37052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212</xdr:row>
      <xdr:rowOff>0</xdr:rowOff>
    </xdr:from>
    <xdr:to>
      <xdr:col>23</xdr:col>
      <xdr:colOff>47625</xdr:colOff>
      <xdr:row>222</xdr:row>
      <xdr:rowOff>19050</xdr:rowOff>
    </xdr:to>
    <xdr:graphicFrame>
      <xdr:nvGraphicFramePr>
        <xdr:cNvPr id="15" name="Chart 30"/>
        <xdr:cNvGraphicFramePr/>
      </xdr:nvGraphicFramePr>
      <xdr:xfrm>
        <a:off x="10363200" y="44748450"/>
        <a:ext cx="3705225" cy="2105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226</xdr:row>
      <xdr:rowOff>0</xdr:rowOff>
    </xdr:from>
    <xdr:to>
      <xdr:col>23</xdr:col>
      <xdr:colOff>47625</xdr:colOff>
      <xdr:row>236</xdr:row>
      <xdr:rowOff>19050</xdr:rowOff>
    </xdr:to>
    <xdr:graphicFrame>
      <xdr:nvGraphicFramePr>
        <xdr:cNvPr id="16" name="Chart 33"/>
        <xdr:cNvGraphicFramePr/>
      </xdr:nvGraphicFramePr>
      <xdr:xfrm>
        <a:off x="10363200" y="47710725"/>
        <a:ext cx="3705225" cy="2105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240</xdr:row>
      <xdr:rowOff>0</xdr:rowOff>
    </xdr:from>
    <xdr:to>
      <xdr:col>23</xdr:col>
      <xdr:colOff>47625</xdr:colOff>
      <xdr:row>250</xdr:row>
      <xdr:rowOff>19050</xdr:rowOff>
    </xdr:to>
    <xdr:graphicFrame>
      <xdr:nvGraphicFramePr>
        <xdr:cNvPr id="17" name="Chart 35"/>
        <xdr:cNvGraphicFramePr/>
      </xdr:nvGraphicFramePr>
      <xdr:xfrm>
        <a:off x="10363200" y="50673000"/>
        <a:ext cx="3705225" cy="2105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254</xdr:row>
      <xdr:rowOff>0</xdr:rowOff>
    </xdr:from>
    <xdr:to>
      <xdr:col>23</xdr:col>
      <xdr:colOff>47625</xdr:colOff>
      <xdr:row>264</xdr:row>
      <xdr:rowOff>19050</xdr:rowOff>
    </xdr:to>
    <xdr:graphicFrame>
      <xdr:nvGraphicFramePr>
        <xdr:cNvPr id="18" name="Chart 37"/>
        <xdr:cNvGraphicFramePr/>
      </xdr:nvGraphicFramePr>
      <xdr:xfrm>
        <a:off x="10363200" y="53635275"/>
        <a:ext cx="3705225" cy="2105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0</xdr:colOff>
      <xdr:row>268</xdr:row>
      <xdr:rowOff>0</xdr:rowOff>
    </xdr:from>
    <xdr:to>
      <xdr:col>23</xdr:col>
      <xdr:colOff>47625</xdr:colOff>
      <xdr:row>278</xdr:row>
      <xdr:rowOff>19050</xdr:rowOff>
    </xdr:to>
    <xdr:graphicFrame>
      <xdr:nvGraphicFramePr>
        <xdr:cNvPr id="19" name="Chart 39"/>
        <xdr:cNvGraphicFramePr/>
      </xdr:nvGraphicFramePr>
      <xdr:xfrm>
        <a:off x="10363200" y="56597550"/>
        <a:ext cx="3705225" cy="21050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0</xdr:colOff>
      <xdr:row>282</xdr:row>
      <xdr:rowOff>0</xdr:rowOff>
    </xdr:from>
    <xdr:to>
      <xdr:col>23</xdr:col>
      <xdr:colOff>47625</xdr:colOff>
      <xdr:row>292</xdr:row>
      <xdr:rowOff>19050</xdr:rowOff>
    </xdr:to>
    <xdr:graphicFrame>
      <xdr:nvGraphicFramePr>
        <xdr:cNvPr id="20" name="Chart 41"/>
        <xdr:cNvGraphicFramePr/>
      </xdr:nvGraphicFramePr>
      <xdr:xfrm>
        <a:off x="10363200" y="59559825"/>
        <a:ext cx="3705225" cy="2105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0</xdr:rowOff>
    </xdr:from>
    <xdr:to>
      <xdr:col>23</xdr:col>
      <xdr:colOff>47625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10363200" y="3429000"/>
        <a:ext cx="37052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23</xdr:col>
      <xdr:colOff>47625</xdr:colOff>
      <xdr:row>40</xdr:row>
      <xdr:rowOff>19050</xdr:rowOff>
    </xdr:to>
    <xdr:graphicFrame>
      <xdr:nvGraphicFramePr>
        <xdr:cNvPr id="2" name="Chart 4"/>
        <xdr:cNvGraphicFramePr/>
      </xdr:nvGraphicFramePr>
      <xdr:xfrm>
        <a:off x="10363200" y="6391275"/>
        <a:ext cx="37052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44</xdr:row>
      <xdr:rowOff>0</xdr:rowOff>
    </xdr:from>
    <xdr:to>
      <xdr:col>23</xdr:col>
      <xdr:colOff>47625</xdr:colOff>
      <xdr:row>54</xdr:row>
      <xdr:rowOff>19050</xdr:rowOff>
    </xdr:to>
    <xdr:graphicFrame>
      <xdr:nvGraphicFramePr>
        <xdr:cNvPr id="3" name="Chart 6"/>
        <xdr:cNvGraphicFramePr/>
      </xdr:nvGraphicFramePr>
      <xdr:xfrm>
        <a:off x="10363200" y="9353550"/>
        <a:ext cx="37052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58</xdr:row>
      <xdr:rowOff>0</xdr:rowOff>
    </xdr:from>
    <xdr:to>
      <xdr:col>23</xdr:col>
      <xdr:colOff>47625</xdr:colOff>
      <xdr:row>68</xdr:row>
      <xdr:rowOff>19050</xdr:rowOff>
    </xdr:to>
    <xdr:graphicFrame>
      <xdr:nvGraphicFramePr>
        <xdr:cNvPr id="4" name="Chart 8"/>
        <xdr:cNvGraphicFramePr/>
      </xdr:nvGraphicFramePr>
      <xdr:xfrm>
        <a:off x="10363200" y="12315825"/>
        <a:ext cx="37052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72</xdr:row>
      <xdr:rowOff>0</xdr:rowOff>
    </xdr:from>
    <xdr:to>
      <xdr:col>23</xdr:col>
      <xdr:colOff>47625</xdr:colOff>
      <xdr:row>82</xdr:row>
      <xdr:rowOff>19050</xdr:rowOff>
    </xdr:to>
    <xdr:graphicFrame>
      <xdr:nvGraphicFramePr>
        <xdr:cNvPr id="5" name="Chart 10"/>
        <xdr:cNvGraphicFramePr/>
      </xdr:nvGraphicFramePr>
      <xdr:xfrm>
        <a:off x="10363200" y="15278100"/>
        <a:ext cx="37052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86</xdr:row>
      <xdr:rowOff>0</xdr:rowOff>
    </xdr:from>
    <xdr:to>
      <xdr:col>23</xdr:col>
      <xdr:colOff>47625</xdr:colOff>
      <xdr:row>96</xdr:row>
      <xdr:rowOff>19050</xdr:rowOff>
    </xdr:to>
    <xdr:graphicFrame>
      <xdr:nvGraphicFramePr>
        <xdr:cNvPr id="6" name="Chart 12"/>
        <xdr:cNvGraphicFramePr/>
      </xdr:nvGraphicFramePr>
      <xdr:xfrm>
        <a:off x="10363200" y="18240375"/>
        <a:ext cx="37052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100</xdr:row>
      <xdr:rowOff>0</xdr:rowOff>
    </xdr:from>
    <xdr:to>
      <xdr:col>23</xdr:col>
      <xdr:colOff>47625</xdr:colOff>
      <xdr:row>110</xdr:row>
      <xdr:rowOff>19050</xdr:rowOff>
    </xdr:to>
    <xdr:graphicFrame>
      <xdr:nvGraphicFramePr>
        <xdr:cNvPr id="7" name="Chart 14"/>
        <xdr:cNvGraphicFramePr/>
      </xdr:nvGraphicFramePr>
      <xdr:xfrm>
        <a:off x="10363200" y="21202650"/>
        <a:ext cx="37052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114</xdr:row>
      <xdr:rowOff>0</xdr:rowOff>
    </xdr:from>
    <xdr:to>
      <xdr:col>23</xdr:col>
      <xdr:colOff>47625</xdr:colOff>
      <xdr:row>124</xdr:row>
      <xdr:rowOff>19050</xdr:rowOff>
    </xdr:to>
    <xdr:graphicFrame>
      <xdr:nvGraphicFramePr>
        <xdr:cNvPr id="8" name="Chart 16"/>
        <xdr:cNvGraphicFramePr/>
      </xdr:nvGraphicFramePr>
      <xdr:xfrm>
        <a:off x="10363200" y="24164925"/>
        <a:ext cx="37052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128</xdr:row>
      <xdr:rowOff>0</xdr:rowOff>
    </xdr:from>
    <xdr:to>
      <xdr:col>23</xdr:col>
      <xdr:colOff>47625</xdr:colOff>
      <xdr:row>138</xdr:row>
      <xdr:rowOff>19050</xdr:rowOff>
    </xdr:to>
    <xdr:graphicFrame>
      <xdr:nvGraphicFramePr>
        <xdr:cNvPr id="9" name="Chart 18"/>
        <xdr:cNvGraphicFramePr/>
      </xdr:nvGraphicFramePr>
      <xdr:xfrm>
        <a:off x="10363200" y="27127200"/>
        <a:ext cx="37052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0</xdr:colOff>
      <xdr:row>142</xdr:row>
      <xdr:rowOff>0</xdr:rowOff>
    </xdr:from>
    <xdr:to>
      <xdr:col>23</xdr:col>
      <xdr:colOff>47625</xdr:colOff>
      <xdr:row>152</xdr:row>
      <xdr:rowOff>19050</xdr:rowOff>
    </xdr:to>
    <xdr:graphicFrame>
      <xdr:nvGraphicFramePr>
        <xdr:cNvPr id="10" name="Chart 20"/>
        <xdr:cNvGraphicFramePr/>
      </xdr:nvGraphicFramePr>
      <xdr:xfrm>
        <a:off x="10363200" y="30089475"/>
        <a:ext cx="37052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156</xdr:row>
      <xdr:rowOff>0</xdr:rowOff>
    </xdr:from>
    <xdr:to>
      <xdr:col>23</xdr:col>
      <xdr:colOff>47625</xdr:colOff>
      <xdr:row>166</xdr:row>
      <xdr:rowOff>19050</xdr:rowOff>
    </xdr:to>
    <xdr:graphicFrame>
      <xdr:nvGraphicFramePr>
        <xdr:cNvPr id="11" name="Chart 22"/>
        <xdr:cNvGraphicFramePr/>
      </xdr:nvGraphicFramePr>
      <xdr:xfrm>
        <a:off x="10363200" y="33051750"/>
        <a:ext cx="37052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0</xdr:colOff>
      <xdr:row>170</xdr:row>
      <xdr:rowOff>0</xdr:rowOff>
    </xdr:from>
    <xdr:to>
      <xdr:col>23</xdr:col>
      <xdr:colOff>47625</xdr:colOff>
      <xdr:row>180</xdr:row>
      <xdr:rowOff>19050</xdr:rowOff>
    </xdr:to>
    <xdr:graphicFrame>
      <xdr:nvGraphicFramePr>
        <xdr:cNvPr id="12" name="Chart 24"/>
        <xdr:cNvGraphicFramePr/>
      </xdr:nvGraphicFramePr>
      <xdr:xfrm>
        <a:off x="10363200" y="36014025"/>
        <a:ext cx="3705225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581025</xdr:colOff>
      <xdr:row>183</xdr:row>
      <xdr:rowOff>152400</xdr:rowOff>
    </xdr:from>
    <xdr:to>
      <xdr:col>23</xdr:col>
      <xdr:colOff>19050</xdr:colOff>
      <xdr:row>193</xdr:row>
      <xdr:rowOff>180975</xdr:rowOff>
    </xdr:to>
    <xdr:graphicFrame>
      <xdr:nvGraphicFramePr>
        <xdr:cNvPr id="13" name="Chart 26"/>
        <xdr:cNvGraphicFramePr/>
      </xdr:nvGraphicFramePr>
      <xdr:xfrm>
        <a:off x="10334625" y="38928675"/>
        <a:ext cx="3705225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581025</xdr:colOff>
      <xdr:row>197</xdr:row>
      <xdr:rowOff>123825</xdr:rowOff>
    </xdr:from>
    <xdr:to>
      <xdr:col>23</xdr:col>
      <xdr:colOff>19050</xdr:colOff>
      <xdr:row>207</xdr:row>
      <xdr:rowOff>161925</xdr:rowOff>
    </xdr:to>
    <xdr:graphicFrame>
      <xdr:nvGraphicFramePr>
        <xdr:cNvPr id="14" name="Chart 28"/>
        <xdr:cNvGraphicFramePr/>
      </xdr:nvGraphicFramePr>
      <xdr:xfrm>
        <a:off x="10334625" y="41938575"/>
        <a:ext cx="37052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212</xdr:row>
      <xdr:rowOff>0</xdr:rowOff>
    </xdr:from>
    <xdr:to>
      <xdr:col>23</xdr:col>
      <xdr:colOff>47625</xdr:colOff>
      <xdr:row>222</xdr:row>
      <xdr:rowOff>19050</xdr:rowOff>
    </xdr:to>
    <xdr:graphicFrame>
      <xdr:nvGraphicFramePr>
        <xdr:cNvPr id="15" name="Chart 30"/>
        <xdr:cNvGraphicFramePr/>
      </xdr:nvGraphicFramePr>
      <xdr:xfrm>
        <a:off x="10363200" y="44958000"/>
        <a:ext cx="3705225" cy="2105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226</xdr:row>
      <xdr:rowOff>0</xdr:rowOff>
    </xdr:from>
    <xdr:to>
      <xdr:col>23</xdr:col>
      <xdr:colOff>47625</xdr:colOff>
      <xdr:row>236</xdr:row>
      <xdr:rowOff>19050</xdr:rowOff>
    </xdr:to>
    <xdr:graphicFrame>
      <xdr:nvGraphicFramePr>
        <xdr:cNvPr id="16" name="Chart 32"/>
        <xdr:cNvGraphicFramePr/>
      </xdr:nvGraphicFramePr>
      <xdr:xfrm>
        <a:off x="10363200" y="47910750"/>
        <a:ext cx="3705225" cy="2105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240</xdr:row>
      <xdr:rowOff>0</xdr:rowOff>
    </xdr:from>
    <xdr:to>
      <xdr:col>23</xdr:col>
      <xdr:colOff>47625</xdr:colOff>
      <xdr:row>250</xdr:row>
      <xdr:rowOff>19050</xdr:rowOff>
    </xdr:to>
    <xdr:graphicFrame>
      <xdr:nvGraphicFramePr>
        <xdr:cNvPr id="17" name="Chart 34"/>
        <xdr:cNvGraphicFramePr/>
      </xdr:nvGraphicFramePr>
      <xdr:xfrm>
        <a:off x="10363200" y="50787300"/>
        <a:ext cx="3705225" cy="2105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253</xdr:row>
      <xdr:rowOff>76200</xdr:rowOff>
    </xdr:from>
    <xdr:to>
      <xdr:col>23</xdr:col>
      <xdr:colOff>28575</xdr:colOff>
      <xdr:row>263</xdr:row>
      <xdr:rowOff>114300</xdr:rowOff>
    </xdr:to>
    <xdr:graphicFrame>
      <xdr:nvGraphicFramePr>
        <xdr:cNvPr id="18" name="Chart 36"/>
        <xdr:cNvGraphicFramePr/>
      </xdr:nvGraphicFramePr>
      <xdr:xfrm>
        <a:off x="10344150" y="53625750"/>
        <a:ext cx="3705225" cy="2105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0</xdr:colOff>
      <xdr:row>268</xdr:row>
      <xdr:rowOff>0</xdr:rowOff>
    </xdr:from>
    <xdr:to>
      <xdr:col>23</xdr:col>
      <xdr:colOff>47625</xdr:colOff>
      <xdr:row>278</xdr:row>
      <xdr:rowOff>19050</xdr:rowOff>
    </xdr:to>
    <xdr:graphicFrame>
      <xdr:nvGraphicFramePr>
        <xdr:cNvPr id="19" name="Chart 38"/>
        <xdr:cNvGraphicFramePr/>
      </xdr:nvGraphicFramePr>
      <xdr:xfrm>
        <a:off x="10363200" y="56692800"/>
        <a:ext cx="3705225" cy="21050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0</xdr:colOff>
      <xdr:row>282</xdr:row>
      <xdr:rowOff>0</xdr:rowOff>
    </xdr:from>
    <xdr:to>
      <xdr:col>23</xdr:col>
      <xdr:colOff>47625</xdr:colOff>
      <xdr:row>292</xdr:row>
      <xdr:rowOff>19050</xdr:rowOff>
    </xdr:to>
    <xdr:graphicFrame>
      <xdr:nvGraphicFramePr>
        <xdr:cNvPr id="20" name="Chart 40"/>
        <xdr:cNvGraphicFramePr/>
      </xdr:nvGraphicFramePr>
      <xdr:xfrm>
        <a:off x="10363200" y="59645550"/>
        <a:ext cx="3705225" cy="2105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296</xdr:row>
      <xdr:rowOff>0</xdr:rowOff>
    </xdr:from>
    <xdr:to>
      <xdr:col>23</xdr:col>
      <xdr:colOff>47625</xdr:colOff>
      <xdr:row>306</xdr:row>
      <xdr:rowOff>19050</xdr:rowOff>
    </xdr:to>
    <xdr:graphicFrame>
      <xdr:nvGraphicFramePr>
        <xdr:cNvPr id="21" name="Chart 42"/>
        <xdr:cNvGraphicFramePr/>
      </xdr:nvGraphicFramePr>
      <xdr:xfrm>
        <a:off x="10363200" y="62598300"/>
        <a:ext cx="3705225" cy="21050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310</xdr:row>
      <xdr:rowOff>0</xdr:rowOff>
    </xdr:from>
    <xdr:to>
      <xdr:col>23</xdr:col>
      <xdr:colOff>47625</xdr:colOff>
      <xdr:row>320</xdr:row>
      <xdr:rowOff>19050</xdr:rowOff>
    </xdr:to>
    <xdr:graphicFrame>
      <xdr:nvGraphicFramePr>
        <xdr:cNvPr id="22" name="Chart 44"/>
        <xdr:cNvGraphicFramePr/>
      </xdr:nvGraphicFramePr>
      <xdr:xfrm>
        <a:off x="10363200" y="65551050"/>
        <a:ext cx="3705225" cy="21050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324</xdr:row>
      <xdr:rowOff>0</xdr:rowOff>
    </xdr:from>
    <xdr:to>
      <xdr:col>23</xdr:col>
      <xdr:colOff>47625</xdr:colOff>
      <xdr:row>334</xdr:row>
      <xdr:rowOff>19050</xdr:rowOff>
    </xdr:to>
    <xdr:graphicFrame>
      <xdr:nvGraphicFramePr>
        <xdr:cNvPr id="23" name="Chart 46"/>
        <xdr:cNvGraphicFramePr/>
      </xdr:nvGraphicFramePr>
      <xdr:xfrm>
        <a:off x="10363200" y="68503800"/>
        <a:ext cx="3705225" cy="21050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338</xdr:row>
      <xdr:rowOff>0</xdr:rowOff>
    </xdr:from>
    <xdr:to>
      <xdr:col>23</xdr:col>
      <xdr:colOff>47625</xdr:colOff>
      <xdr:row>348</xdr:row>
      <xdr:rowOff>19050</xdr:rowOff>
    </xdr:to>
    <xdr:graphicFrame>
      <xdr:nvGraphicFramePr>
        <xdr:cNvPr id="24" name="Chart 48"/>
        <xdr:cNvGraphicFramePr/>
      </xdr:nvGraphicFramePr>
      <xdr:xfrm>
        <a:off x="10363200" y="71456550"/>
        <a:ext cx="3705225" cy="21050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352</xdr:row>
      <xdr:rowOff>0</xdr:rowOff>
    </xdr:from>
    <xdr:to>
      <xdr:col>23</xdr:col>
      <xdr:colOff>47625</xdr:colOff>
      <xdr:row>362</xdr:row>
      <xdr:rowOff>19050</xdr:rowOff>
    </xdr:to>
    <xdr:graphicFrame>
      <xdr:nvGraphicFramePr>
        <xdr:cNvPr id="25" name="Chart 50"/>
        <xdr:cNvGraphicFramePr/>
      </xdr:nvGraphicFramePr>
      <xdr:xfrm>
        <a:off x="10363200" y="74409300"/>
        <a:ext cx="3705225" cy="21050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366</xdr:row>
      <xdr:rowOff>0</xdr:rowOff>
    </xdr:from>
    <xdr:to>
      <xdr:col>23</xdr:col>
      <xdr:colOff>47625</xdr:colOff>
      <xdr:row>376</xdr:row>
      <xdr:rowOff>19050</xdr:rowOff>
    </xdr:to>
    <xdr:graphicFrame>
      <xdr:nvGraphicFramePr>
        <xdr:cNvPr id="26" name="Chart 52"/>
        <xdr:cNvGraphicFramePr/>
      </xdr:nvGraphicFramePr>
      <xdr:xfrm>
        <a:off x="10363200" y="77362050"/>
        <a:ext cx="3705225" cy="2105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380</xdr:row>
      <xdr:rowOff>0</xdr:rowOff>
    </xdr:from>
    <xdr:to>
      <xdr:col>23</xdr:col>
      <xdr:colOff>47625</xdr:colOff>
      <xdr:row>390</xdr:row>
      <xdr:rowOff>19050</xdr:rowOff>
    </xdr:to>
    <xdr:graphicFrame>
      <xdr:nvGraphicFramePr>
        <xdr:cNvPr id="27" name="Chart 54"/>
        <xdr:cNvGraphicFramePr/>
      </xdr:nvGraphicFramePr>
      <xdr:xfrm>
        <a:off x="10363200" y="80238600"/>
        <a:ext cx="3705225" cy="21050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240</xdr:row>
      <xdr:rowOff>0</xdr:rowOff>
    </xdr:from>
    <xdr:to>
      <xdr:col>23</xdr:col>
      <xdr:colOff>47625</xdr:colOff>
      <xdr:row>250</xdr:row>
      <xdr:rowOff>19050</xdr:rowOff>
    </xdr:to>
    <xdr:graphicFrame>
      <xdr:nvGraphicFramePr>
        <xdr:cNvPr id="1" name="Chart 2"/>
        <xdr:cNvGraphicFramePr/>
      </xdr:nvGraphicFramePr>
      <xdr:xfrm>
        <a:off x="10363200" y="50825400"/>
        <a:ext cx="37052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254</xdr:row>
      <xdr:rowOff>0</xdr:rowOff>
    </xdr:from>
    <xdr:to>
      <xdr:col>23</xdr:col>
      <xdr:colOff>47625</xdr:colOff>
      <xdr:row>264</xdr:row>
      <xdr:rowOff>19050</xdr:rowOff>
    </xdr:to>
    <xdr:graphicFrame>
      <xdr:nvGraphicFramePr>
        <xdr:cNvPr id="2" name="Chart 4"/>
        <xdr:cNvGraphicFramePr/>
      </xdr:nvGraphicFramePr>
      <xdr:xfrm>
        <a:off x="10363200" y="53787675"/>
        <a:ext cx="37052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268</xdr:row>
      <xdr:rowOff>0</xdr:rowOff>
    </xdr:from>
    <xdr:to>
      <xdr:col>23</xdr:col>
      <xdr:colOff>47625</xdr:colOff>
      <xdr:row>278</xdr:row>
      <xdr:rowOff>19050</xdr:rowOff>
    </xdr:to>
    <xdr:graphicFrame>
      <xdr:nvGraphicFramePr>
        <xdr:cNvPr id="3" name="Chart 6"/>
        <xdr:cNvGraphicFramePr/>
      </xdr:nvGraphicFramePr>
      <xdr:xfrm>
        <a:off x="10363200" y="56749950"/>
        <a:ext cx="37052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23</xdr:col>
      <xdr:colOff>47625</xdr:colOff>
      <xdr:row>26</xdr:row>
      <xdr:rowOff>19050</xdr:rowOff>
    </xdr:to>
    <xdr:graphicFrame>
      <xdr:nvGraphicFramePr>
        <xdr:cNvPr id="4" name="Chart 8"/>
        <xdr:cNvGraphicFramePr/>
      </xdr:nvGraphicFramePr>
      <xdr:xfrm>
        <a:off x="10363200" y="3429000"/>
        <a:ext cx="37052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23</xdr:col>
      <xdr:colOff>47625</xdr:colOff>
      <xdr:row>40</xdr:row>
      <xdr:rowOff>19050</xdr:rowOff>
    </xdr:to>
    <xdr:graphicFrame>
      <xdr:nvGraphicFramePr>
        <xdr:cNvPr id="5" name="Chart 10"/>
        <xdr:cNvGraphicFramePr/>
      </xdr:nvGraphicFramePr>
      <xdr:xfrm>
        <a:off x="10363200" y="6391275"/>
        <a:ext cx="37052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44</xdr:row>
      <xdr:rowOff>0</xdr:rowOff>
    </xdr:from>
    <xdr:to>
      <xdr:col>23</xdr:col>
      <xdr:colOff>47625</xdr:colOff>
      <xdr:row>54</xdr:row>
      <xdr:rowOff>19050</xdr:rowOff>
    </xdr:to>
    <xdr:graphicFrame>
      <xdr:nvGraphicFramePr>
        <xdr:cNvPr id="6" name="Chart 12"/>
        <xdr:cNvGraphicFramePr/>
      </xdr:nvGraphicFramePr>
      <xdr:xfrm>
        <a:off x="10363200" y="9353550"/>
        <a:ext cx="37052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58</xdr:row>
      <xdr:rowOff>0</xdr:rowOff>
    </xdr:from>
    <xdr:to>
      <xdr:col>23</xdr:col>
      <xdr:colOff>47625</xdr:colOff>
      <xdr:row>68</xdr:row>
      <xdr:rowOff>19050</xdr:rowOff>
    </xdr:to>
    <xdr:graphicFrame>
      <xdr:nvGraphicFramePr>
        <xdr:cNvPr id="7" name="Chart 14"/>
        <xdr:cNvGraphicFramePr/>
      </xdr:nvGraphicFramePr>
      <xdr:xfrm>
        <a:off x="10363200" y="12315825"/>
        <a:ext cx="37052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72</xdr:row>
      <xdr:rowOff>0</xdr:rowOff>
    </xdr:from>
    <xdr:to>
      <xdr:col>23</xdr:col>
      <xdr:colOff>47625</xdr:colOff>
      <xdr:row>82</xdr:row>
      <xdr:rowOff>19050</xdr:rowOff>
    </xdr:to>
    <xdr:graphicFrame>
      <xdr:nvGraphicFramePr>
        <xdr:cNvPr id="8" name="Chart 16"/>
        <xdr:cNvGraphicFramePr/>
      </xdr:nvGraphicFramePr>
      <xdr:xfrm>
        <a:off x="10363200" y="15278100"/>
        <a:ext cx="37052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86</xdr:row>
      <xdr:rowOff>0</xdr:rowOff>
    </xdr:from>
    <xdr:to>
      <xdr:col>23</xdr:col>
      <xdr:colOff>47625</xdr:colOff>
      <xdr:row>96</xdr:row>
      <xdr:rowOff>19050</xdr:rowOff>
    </xdr:to>
    <xdr:graphicFrame>
      <xdr:nvGraphicFramePr>
        <xdr:cNvPr id="9" name="Chart 18"/>
        <xdr:cNvGraphicFramePr/>
      </xdr:nvGraphicFramePr>
      <xdr:xfrm>
        <a:off x="10363200" y="18240375"/>
        <a:ext cx="37052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0</xdr:colOff>
      <xdr:row>100</xdr:row>
      <xdr:rowOff>0</xdr:rowOff>
    </xdr:from>
    <xdr:to>
      <xdr:col>23</xdr:col>
      <xdr:colOff>47625</xdr:colOff>
      <xdr:row>110</xdr:row>
      <xdr:rowOff>19050</xdr:rowOff>
    </xdr:to>
    <xdr:graphicFrame>
      <xdr:nvGraphicFramePr>
        <xdr:cNvPr id="10" name="Chart 20"/>
        <xdr:cNvGraphicFramePr/>
      </xdr:nvGraphicFramePr>
      <xdr:xfrm>
        <a:off x="10363200" y="21202650"/>
        <a:ext cx="37052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114</xdr:row>
      <xdr:rowOff>0</xdr:rowOff>
    </xdr:from>
    <xdr:to>
      <xdr:col>23</xdr:col>
      <xdr:colOff>47625</xdr:colOff>
      <xdr:row>124</xdr:row>
      <xdr:rowOff>19050</xdr:rowOff>
    </xdr:to>
    <xdr:graphicFrame>
      <xdr:nvGraphicFramePr>
        <xdr:cNvPr id="11" name="Chart 22"/>
        <xdr:cNvGraphicFramePr/>
      </xdr:nvGraphicFramePr>
      <xdr:xfrm>
        <a:off x="10363200" y="24164925"/>
        <a:ext cx="37052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0</xdr:colOff>
      <xdr:row>128</xdr:row>
      <xdr:rowOff>0</xdr:rowOff>
    </xdr:from>
    <xdr:to>
      <xdr:col>23</xdr:col>
      <xdr:colOff>47625</xdr:colOff>
      <xdr:row>138</xdr:row>
      <xdr:rowOff>19050</xdr:rowOff>
    </xdr:to>
    <xdr:graphicFrame>
      <xdr:nvGraphicFramePr>
        <xdr:cNvPr id="12" name="Chart 24"/>
        <xdr:cNvGraphicFramePr/>
      </xdr:nvGraphicFramePr>
      <xdr:xfrm>
        <a:off x="10363200" y="27127200"/>
        <a:ext cx="3705225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142</xdr:row>
      <xdr:rowOff>0</xdr:rowOff>
    </xdr:from>
    <xdr:to>
      <xdr:col>23</xdr:col>
      <xdr:colOff>47625</xdr:colOff>
      <xdr:row>152</xdr:row>
      <xdr:rowOff>19050</xdr:rowOff>
    </xdr:to>
    <xdr:graphicFrame>
      <xdr:nvGraphicFramePr>
        <xdr:cNvPr id="13" name="Chart 26"/>
        <xdr:cNvGraphicFramePr/>
      </xdr:nvGraphicFramePr>
      <xdr:xfrm>
        <a:off x="10363200" y="30089475"/>
        <a:ext cx="3705225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156</xdr:row>
      <xdr:rowOff>0</xdr:rowOff>
    </xdr:from>
    <xdr:to>
      <xdr:col>23</xdr:col>
      <xdr:colOff>47625</xdr:colOff>
      <xdr:row>166</xdr:row>
      <xdr:rowOff>19050</xdr:rowOff>
    </xdr:to>
    <xdr:graphicFrame>
      <xdr:nvGraphicFramePr>
        <xdr:cNvPr id="14" name="Chart 28"/>
        <xdr:cNvGraphicFramePr/>
      </xdr:nvGraphicFramePr>
      <xdr:xfrm>
        <a:off x="10363200" y="33051750"/>
        <a:ext cx="37052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170</xdr:row>
      <xdr:rowOff>0</xdr:rowOff>
    </xdr:from>
    <xdr:to>
      <xdr:col>23</xdr:col>
      <xdr:colOff>47625</xdr:colOff>
      <xdr:row>180</xdr:row>
      <xdr:rowOff>19050</xdr:rowOff>
    </xdr:to>
    <xdr:graphicFrame>
      <xdr:nvGraphicFramePr>
        <xdr:cNvPr id="15" name="Chart 30"/>
        <xdr:cNvGraphicFramePr/>
      </xdr:nvGraphicFramePr>
      <xdr:xfrm>
        <a:off x="10363200" y="36014025"/>
        <a:ext cx="3705225" cy="2105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184</xdr:row>
      <xdr:rowOff>0</xdr:rowOff>
    </xdr:from>
    <xdr:to>
      <xdr:col>23</xdr:col>
      <xdr:colOff>47625</xdr:colOff>
      <xdr:row>194</xdr:row>
      <xdr:rowOff>19050</xdr:rowOff>
    </xdr:to>
    <xdr:graphicFrame>
      <xdr:nvGraphicFramePr>
        <xdr:cNvPr id="16" name="Chart 32"/>
        <xdr:cNvGraphicFramePr/>
      </xdr:nvGraphicFramePr>
      <xdr:xfrm>
        <a:off x="10363200" y="38976300"/>
        <a:ext cx="3705225" cy="2105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198</xdr:row>
      <xdr:rowOff>0</xdr:rowOff>
    </xdr:from>
    <xdr:to>
      <xdr:col>23</xdr:col>
      <xdr:colOff>47625</xdr:colOff>
      <xdr:row>208</xdr:row>
      <xdr:rowOff>19050</xdr:rowOff>
    </xdr:to>
    <xdr:graphicFrame>
      <xdr:nvGraphicFramePr>
        <xdr:cNvPr id="17" name="Chart 34"/>
        <xdr:cNvGraphicFramePr/>
      </xdr:nvGraphicFramePr>
      <xdr:xfrm>
        <a:off x="10363200" y="41938575"/>
        <a:ext cx="3705225" cy="2105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212</xdr:row>
      <xdr:rowOff>0</xdr:rowOff>
    </xdr:from>
    <xdr:to>
      <xdr:col>23</xdr:col>
      <xdr:colOff>47625</xdr:colOff>
      <xdr:row>222</xdr:row>
      <xdr:rowOff>19050</xdr:rowOff>
    </xdr:to>
    <xdr:graphicFrame>
      <xdr:nvGraphicFramePr>
        <xdr:cNvPr id="18" name="Chart 36"/>
        <xdr:cNvGraphicFramePr/>
      </xdr:nvGraphicFramePr>
      <xdr:xfrm>
        <a:off x="10363200" y="44900850"/>
        <a:ext cx="3705225" cy="2105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0</xdr:colOff>
      <xdr:row>226</xdr:row>
      <xdr:rowOff>0</xdr:rowOff>
    </xdr:from>
    <xdr:to>
      <xdr:col>23</xdr:col>
      <xdr:colOff>47625</xdr:colOff>
      <xdr:row>236</xdr:row>
      <xdr:rowOff>19050</xdr:rowOff>
    </xdr:to>
    <xdr:graphicFrame>
      <xdr:nvGraphicFramePr>
        <xdr:cNvPr id="19" name="Chart 38"/>
        <xdr:cNvGraphicFramePr/>
      </xdr:nvGraphicFramePr>
      <xdr:xfrm>
        <a:off x="10363200" y="47863125"/>
        <a:ext cx="3705225" cy="21050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6"/>
  <sheetViews>
    <sheetView zoomScale="130" zoomScaleNormal="130" zoomScalePageLayoutView="0" workbookViewId="0" topLeftCell="A16">
      <selection activeCell="I272" sqref="I272"/>
    </sheetView>
  </sheetViews>
  <sheetFormatPr defaultColWidth="9.140625" defaultRowHeight="15"/>
  <cols>
    <col min="1" max="1" width="10.28125" style="3" customWidth="1"/>
    <col min="2" max="3" width="9.140625" style="3" customWidth="1"/>
    <col min="4" max="4" width="5.8515625" style="3" customWidth="1"/>
    <col min="5" max="5" width="6.8515625" style="3" customWidth="1"/>
    <col min="6" max="6" width="6.28125" style="3" customWidth="1"/>
    <col min="7" max="7" width="6.7109375" style="13" customWidth="1"/>
    <col min="8" max="8" width="9.00390625" style="0" customWidth="1"/>
    <col min="9" max="9" width="7.00390625" style="0" customWidth="1"/>
    <col min="10" max="10" width="8.00390625" style="0" customWidth="1"/>
    <col min="11" max="11" width="7.28125" style="0" customWidth="1"/>
    <col min="12" max="12" width="9.140625" style="42" customWidth="1"/>
    <col min="13" max="13" width="8.28125" style="0" customWidth="1"/>
    <col min="14" max="14" width="8.7109375" style="0" customWidth="1"/>
  </cols>
  <sheetData>
    <row r="1" spans="3:8" ht="15">
      <c r="C1" s="127" t="s">
        <v>203</v>
      </c>
      <c r="D1" s="127"/>
      <c r="E1" s="127"/>
      <c r="F1" s="127"/>
      <c r="G1" s="127"/>
      <c r="H1" s="127"/>
    </row>
    <row r="2" spans="3:8" ht="15">
      <c r="C2" s="127"/>
      <c r="D2" s="127"/>
      <c r="E2" s="127"/>
      <c r="F2" s="127"/>
      <c r="G2" s="127"/>
      <c r="H2" s="127"/>
    </row>
    <row r="3" ht="15.75" thickBot="1"/>
    <row r="4" spans="3:16" ht="15.75" customHeight="1" thickBot="1" thickTop="1">
      <c r="C4" s="132" t="s">
        <v>103</v>
      </c>
      <c r="D4" s="137"/>
      <c r="E4" s="137">
        <v>11204</v>
      </c>
      <c r="F4" s="137"/>
      <c r="G4" s="138"/>
      <c r="J4" s="147" t="s">
        <v>202</v>
      </c>
      <c r="K4" s="150" t="s">
        <v>200</v>
      </c>
      <c r="L4" s="145" t="s">
        <v>201</v>
      </c>
      <c r="M4" s="158" t="s">
        <v>84</v>
      </c>
      <c r="N4" s="159"/>
      <c r="O4" s="158" t="s">
        <v>85</v>
      </c>
      <c r="P4" s="159"/>
    </row>
    <row r="5" spans="2:16" ht="16.5" thickBot="1" thickTop="1">
      <c r="B5" s="98" t="s">
        <v>0</v>
      </c>
      <c r="C5" s="96"/>
      <c r="E5" s="9">
        <v>2014</v>
      </c>
      <c r="F5" s="9">
        <v>2015</v>
      </c>
      <c r="G5" s="11">
        <v>2016</v>
      </c>
      <c r="J5" s="148"/>
      <c r="K5" s="150"/>
      <c r="L5" s="146"/>
      <c r="M5" s="160"/>
      <c r="N5" s="161"/>
      <c r="O5" s="160"/>
      <c r="P5" s="161"/>
    </row>
    <row r="6" spans="1:19" ht="16.5" thickBot="1" thickTop="1">
      <c r="A6" s="136" t="s">
        <v>1</v>
      </c>
      <c r="B6" s="136"/>
      <c r="C6" s="136"/>
      <c r="D6" s="136"/>
      <c r="E6" s="97">
        <v>10</v>
      </c>
      <c r="F6" s="97">
        <v>29</v>
      </c>
      <c r="G6" s="108">
        <v>66</v>
      </c>
      <c r="J6" s="148"/>
      <c r="K6" s="150"/>
      <c r="L6" s="146"/>
      <c r="M6" s="160"/>
      <c r="N6" s="161"/>
      <c r="O6" s="160"/>
      <c r="P6" s="161"/>
      <c r="S6" s="8"/>
    </row>
    <row r="7" spans="1:16" ht="16.5" thickBot="1" thickTop="1">
      <c r="A7" s="136" t="s">
        <v>2</v>
      </c>
      <c r="B7" s="136"/>
      <c r="C7" s="136"/>
      <c r="D7" s="136"/>
      <c r="E7" s="97">
        <v>3572</v>
      </c>
      <c r="F7" s="97">
        <v>3836</v>
      </c>
      <c r="G7" s="108">
        <v>4356</v>
      </c>
      <c r="J7" s="148"/>
      <c r="K7" s="150"/>
      <c r="L7" s="146"/>
      <c r="M7" s="160"/>
      <c r="N7" s="161"/>
      <c r="O7" s="160"/>
      <c r="P7" s="161"/>
    </row>
    <row r="8" spans="1:16" ht="16.5" thickBot="1" thickTop="1">
      <c r="A8" s="136" t="s">
        <v>3</v>
      </c>
      <c r="B8" s="136"/>
      <c r="C8" s="136"/>
      <c r="D8" s="136"/>
      <c r="E8" s="97">
        <v>3582</v>
      </c>
      <c r="F8" s="97">
        <f>F6+F7</f>
        <v>3865</v>
      </c>
      <c r="G8" s="108">
        <f>G7+G6</f>
        <v>4422</v>
      </c>
      <c r="J8" s="148"/>
      <c r="K8" s="150"/>
      <c r="L8" s="146"/>
      <c r="M8" s="160"/>
      <c r="N8" s="161"/>
      <c r="O8" s="160"/>
      <c r="P8" s="161"/>
    </row>
    <row r="9" spans="1:16" ht="16.5" thickBot="1" thickTop="1">
      <c r="A9" s="136" t="s">
        <v>4</v>
      </c>
      <c r="B9" s="136"/>
      <c r="C9" s="136"/>
      <c r="D9" s="136"/>
      <c r="E9" s="97">
        <v>29</v>
      </c>
      <c r="F9" s="97">
        <v>66</v>
      </c>
      <c r="G9" s="108">
        <f>G8-G10</f>
        <v>108.01564129301369</v>
      </c>
      <c r="J9" s="148"/>
      <c r="K9" s="150"/>
      <c r="L9" s="146"/>
      <c r="M9" s="162"/>
      <c r="N9" s="163"/>
      <c r="O9" s="162"/>
      <c r="P9" s="163"/>
    </row>
    <row r="10" spans="1:16" ht="16.5" customHeight="1" thickBot="1" thickTop="1">
      <c r="A10" s="136" t="s">
        <v>5</v>
      </c>
      <c r="B10" s="136"/>
      <c r="C10" s="136"/>
      <c r="D10" s="136"/>
      <c r="E10" s="97">
        <f>E8-E9</f>
        <v>3553</v>
      </c>
      <c r="F10" s="97">
        <f>F8-F9</f>
        <v>3799</v>
      </c>
      <c r="G10" s="109">
        <f>K12*G7/100</f>
        <v>4313.984358706986</v>
      </c>
      <c r="J10" s="149"/>
      <c r="K10" s="150"/>
      <c r="L10" s="146"/>
      <c r="M10" s="6" t="s">
        <v>100</v>
      </c>
      <c r="N10" s="7" t="s">
        <v>101</v>
      </c>
      <c r="O10" s="6" t="s">
        <v>100</v>
      </c>
      <c r="P10" s="7" t="s">
        <v>101</v>
      </c>
    </row>
    <row r="11" spans="1:16" ht="16.5" thickBot="1" thickTop="1">
      <c r="A11" s="136" t="s">
        <v>6</v>
      </c>
      <c r="B11" s="136"/>
      <c r="C11" s="136"/>
      <c r="D11" s="136"/>
      <c r="E11" s="97">
        <v>31</v>
      </c>
      <c r="F11" s="97">
        <v>30</v>
      </c>
      <c r="G11" s="108">
        <v>30</v>
      </c>
      <c r="I11" s="2">
        <v>2014</v>
      </c>
      <c r="J11" s="16">
        <f>E9*100/E8</f>
        <v>0.8096035734226689</v>
      </c>
      <c r="K11" s="17">
        <f>E10*100/E7</f>
        <v>99.46808510638297</v>
      </c>
      <c r="L11" s="40">
        <f>E9*365/E10/365</f>
        <v>0.008162116521249648</v>
      </c>
      <c r="M11" s="22">
        <f>E8/E11</f>
        <v>115.54838709677419</v>
      </c>
      <c r="N11" s="22">
        <f>E8/E12</f>
        <v>137.76923076923077</v>
      </c>
      <c r="O11" s="22">
        <f>100000*E11/E4</f>
        <v>276.6868975365941</v>
      </c>
      <c r="P11" s="22">
        <f>100000*E12/E4</f>
        <v>232.0599785790789</v>
      </c>
    </row>
    <row r="12" spans="1:16" ht="16.5" thickBot="1" thickTop="1">
      <c r="A12" s="151" t="s">
        <v>7</v>
      </c>
      <c r="B12" s="151"/>
      <c r="C12" s="151"/>
      <c r="D12" s="151"/>
      <c r="E12" s="106">
        <v>26</v>
      </c>
      <c r="F12" s="106">
        <v>26</v>
      </c>
      <c r="G12" s="110">
        <v>25</v>
      </c>
      <c r="I12" s="2">
        <v>2015</v>
      </c>
      <c r="J12" s="18">
        <f>F9*100/F8</f>
        <v>1.7076326002587323</v>
      </c>
      <c r="K12" s="17">
        <f>F10*100/F7</f>
        <v>99.0354535974974</v>
      </c>
      <c r="L12" s="40">
        <f>F9*365/F10/365</f>
        <v>0.017372992892866545</v>
      </c>
      <c r="M12" s="22">
        <f>F8/F11</f>
        <v>128.83333333333334</v>
      </c>
      <c r="N12" s="22">
        <f>F8/F12</f>
        <v>148.65384615384616</v>
      </c>
      <c r="O12" s="22">
        <f>100000*F11/E4</f>
        <v>267.76151374509107</v>
      </c>
      <c r="P12" s="22">
        <f>100000*F12/E4</f>
        <v>232.0599785790789</v>
      </c>
    </row>
    <row r="13" spans="1:16" ht="16.5" thickBot="1" thickTop="1">
      <c r="A13" s="134" t="s">
        <v>197</v>
      </c>
      <c r="B13" s="134"/>
      <c r="C13" s="134"/>
      <c r="D13" s="134"/>
      <c r="E13" s="134"/>
      <c r="F13" s="122"/>
      <c r="G13" s="124"/>
      <c r="I13" s="15">
        <v>2016</v>
      </c>
      <c r="J13" s="18">
        <f>G9*100/G8</f>
        <v>2.44268750097272</v>
      </c>
      <c r="K13" s="26"/>
      <c r="L13" s="41">
        <f>G9*365/G10/365</f>
        <v>0.025038487002161686</v>
      </c>
      <c r="M13" s="23">
        <f>G8/G11</f>
        <v>147.4</v>
      </c>
      <c r="N13" s="23">
        <f>G8/G12</f>
        <v>176.88</v>
      </c>
      <c r="O13" s="23">
        <f>100000*G11/E4</f>
        <v>267.76151374509107</v>
      </c>
      <c r="P13" s="23">
        <f>100000*G12/E4</f>
        <v>223.13459478757588</v>
      </c>
    </row>
    <row r="14" spans="1:15" ht="16.5" thickBot="1" thickTop="1">
      <c r="A14" s="134" t="s">
        <v>198</v>
      </c>
      <c r="B14" s="135"/>
      <c r="C14" s="135"/>
      <c r="D14" s="135"/>
      <c r="E14" s="135"/>
      <c r="F14" s="123"/>
      <c r="G14" s="124"/>
      <c r="O14" s="5"/>
    </row>
    <row r="15" spans="5:7" ht="21.75" thickTop="1">
      <c r="E15" s="1"/>
      <c r="F15" s="1"/>
      <c r="G15" s="12"/>
    </row>
    <row r="16" spans="2:7" ht="21">
      <c r="B16" s="95"/>
      <c r="C16" s="25" t="s">
        <v>8</v>
      </c>
      <c r="D16" s="25"/>
      <c r="E16" s="25"/>
      <c r="F16" s="1"/>
      <c r="G16" s="12"/>
    </row>
    <row r="17" spans="3:4" ht="21">
      <c r="C17" s="1"/>
      <c r="D17" s="1"/>
    </row>
    <row r="18" ht="15.75" thickBot="1"/>
    <row r="19" spans="3:16" ht="15.75" customHeight="1" thickBot="1" thickTop="1">
      <c r="C19" s="132" t="s">
        <v>103</v>
      </c>
      <c r="D19" s="137"/>
      <c r="E19" s="137">
        <v>1669552</v>
      </c>
      <c r="F19" s="137"/>
      <c r="G19" s="138"/>
      <c r="J19" s="147" t="s">
        <v>202</v>
      </c>
      <c r="K19" s="150" t="s">
        <v>200</v>
      </c>
      <c r="L19" s="145" t="s">
        <v>201</v>
      </c>
      <c r="M19" s="152" t="s">
        <v>84</v>
      </c>
      <c r="N19" s="153"/>
      <c r="O19" s="152" t="s">
        <v>85</v>
      </c>
      <c r="P19" s="153"/>
    </row>
    <row r="20" spans="2:16" ht="16.5" thickBot="1" thickTop="1">
      <c r="B20" s="129" t="s">
        <v>94</v>
      </c>
      <c r="C20" s="164"/>
      <c r="E20" s="9">
        <v>2014</v>
      </c>
      <c r="F20" s="9">
        <v>2015</v>
      </c>
      <c r="G20" s="11">
        <v>2016</v>
      </c>
      <c r="J20" s="148"/>
      <c r="K20" s="150"/>
      <c r="L20" s="146"/>
      <c r="M20" s="154"/>
      <c r="N20" s="155"/>
      <c r="O20" s="154"/>
      <c r="P20" s="155"/>
    </row>
    <row r="21" spans="1:16" ht="16.5" thickBot="1" thickTop="1">
      <c r="A21" s="139" t="s">
        <v>1</v>
      </c>
      <c r="B21" s="140"/>
      <c r="C21" s="140"/>
      <c r="D21" s="141"/>
      <c r="E21" s="97">
        <v>1724</v>
      </c>
      <c r="F21" s="97">
        <v>2956</v>
      </c>
      <c r="G21" s="109">
        <v>6157</v>
      </c>
      <c r="J21" s="148"/>
      <c r="K21" s="150"/>
      <c r="L21" s="146"/>
      <c r="M21" s="154"/>
      <c r="N21" s="155"/>
      <c r="O21" s="154"/>
      <c r="P21" s="155"/>
    </row>
    <row r="22" spans="1:16" ht="17.25" customHeight="1" thickBot="1" thickTop="1">
      <c r="A22" s="142" t="s">
        <v>9</v>
      </c>
      <c r="B22" s="143"/>
      <c r="C22" s="143"/>
      <c r="D22" s="144"/>
      <c r="E22" s="97">
        <v>12411</v>
      </c>
      <c r="F22" s="97">
        <v>13380</v>
      </c>
      <c r="G22" s="109">
        <v>13180</v>
      </c>
      <c r="J22" s="148"/>
      <c r="K22" s="150"/>
      <c r="L22" s="146"/>
      <c r="M22" s="154"/>
      <c r="N22" s="155"/>
      <c r="O22" s="154"/>
      <c r="P22" s="155"/>
    </row>
    <row r="23" spans="1:16" ht="16.5" thickBot="1" thickTop="1">
      <c r="A23" s="139" t="s">
        <v>3</v>
      </c>
      <c r="B23" s="140"/>
      <c r="C23" s="140"/>
      <c r="D23" s="141"/>
      <c r="E23" s="97">
        <v>14135</v>
      </c>
      <c r="F23" s="97">
        <v>16316</v>
      </c>
      <c r="G23" s="109">
        <v>19337</v>
      </c>
      <c r="J23" s="148"/>
      <c r="K23" s="150"/>
      <c r="L23" s="146"/>
      <c r="M23" s="154"/>
      <c r="N23" s="155"/>
      <c r="O23" s="154"/>
      <c r="P23" s="155"/>
    </row>
    <row r="24" spans="1:16" ht="16.5" thickBot="1" thickTop="1">
      <c r="A24" s="139" t="s">
        <v>4</v>
      </c>
      <c r="B24" s="140"/>
      <c r="C24" s="140"/>
      <c r="D24" s="141"/>
      <c r="E24" s="97">
        <v>2956</v>
      </c>
      <c r="F24" s="97">
        <v>6157</v>
      </c>
      <c r="G24" s="109">
        <f>G23-G25</f>
        <v>9329.853512705531</v>
      </c>
      <c r="J24" s="148"/>
      <c r="K24" s="150"/>
      <c r="L24" s="146"/>
      <c r="M24" s="156"/>
      <c r="N24" s="157"/>
      <c r="O24" s="156"/>
      <c r="P24" s="157"/>
    </row>
    <row r="25" spans="1:16" ht="16.5" customHeight="1" thickBot="1" thickTop="1">
      <c r="A25" s="139" t="s">
        <v>5</v>
      </c>
      <c r="B25" s="140"/>
      <c r="C25" s="140"/>
      <c r="D25" s="141"/>
      <c r="E25" s="97">
        <f>E23-E24</f>
        <v>11179</v>
      </c>
      <c r="F25" s="97">
        <f>F23-F24</f>
        <v>10159</v>
      </c>
      <c r="G25" s="109">
        <f>K27*G22/100</f>
        <v>10007.146487294469</v>
      </c>
      <c r="J25" s="149"/>
      <c r="K25" s="150"/>
      <c r="L25" s="146"/>
      <c r="M25" s="20" t="s">
        <v>100</v>
      </c>
      <c r="N25" s="21" t="s">
        <v>101</v>
      </c>
      <c r="O25" s="20" t="s">
        <v>100</v>
      </c>
      <c r="P25" s="21" t="s">
        <v>101</v>
      </c>
    </row>
    <row r="26" spans="1:16" ht="16.5" thickBot="1" thickTop="1">
      <c r="A26" s="139" t="s">
        <v>6</v>
      </c>
      <c r="B26" s="140"/>
      <c r="C26" s="140"/>
      <c r="D26" s="141"/>
      <c r="E26" s="97">
        <v>50</v>
      </c>
      <c r="F26" s="97">
        <v>50</v>
      </c>
      <c r="G26" s="109">
        <v>50</v>
      </c>
      <c r="I26" s="2">
        <v>2014</v>
      </c>
      <c r="J26" s="16">
        <f>E24*100/E23</f>
        <v>20.912628227803324</v>
      </c>
      <c r="K26" s="17">
        <f>E25*100/E22</f>
        <v>90.07332205301748</v>
      </c>
      <c r="L26" s="40">
        <f>E24*365/E25/365</f>
        <v>0.26442436711691564</v>
      </c>
      <c r="M26" s="22">
        <f>E23/E26</f>
        <v>282.7</v>
      </c>
      <c r="N26" s="22">
        <f>E23/E27</f>
        <v>353.375</v>
      </c>
      <c r="O26" s="22">
        <f>100000*E26/E19</f>
        <v>2.9948153756217235</v>
      </c>
      <c r="P26" s="22">
        <f>100000*E27/E19</f>
        <v>2.395852300497379</v>
      </c>
    </row>
    <row r="27" spans="1:16" ht="16.5" thickBot="1" thickTop="1">
      <c r="A27" s="139" t="s">
        <v>7</v>
      </c>
      <c r="B27" s="140"/>
      <c r="C27" s="140"/>
      <c r="D27" s="141"/>
      <c r="E27" s="97">
        <v>40</v>
      </c>
      <c r="F27" s="97">
        <v>43</v>
      </c>
      <c r="G27" s="111">
        <v>43</v>
      </c>
      <c r="I27" s="2">
        <v>2015</v>
      </c>
      <c r="J27" s="18">
        <f>F24*100/F23</f>
        <v>37.73596469722971</v>
      </c>
      <c r="K27" s="17">
        <f>F25*100/F22</f>
        <v>75.92675635276532</v>
      </c>
      <c r="L27" s="40">
        <f>F24*365/F25/365</f>
        <v>0.6060635889359189</v>
      </c>
      <c r="M27" s="22">
        <f>F23/F26</f>
        <v>326.32</v>
      </c>
      <c r="N27" s="22">
        <f>F23/F27</f>
        <v>379.4418604651163</v>
      </c>
      <c r="O27" s="22">
        <f>100000*F26/E19</f>
        <v>2.9948153756217235</v>
      </c>
      <c r="P27" s="22">
        <f>100000*F27/E19</f>
        <v>2.575541223034682</v>
      </c>
    </row>
    <row r="28" spans="1:16" ht="15" customHeight="1" thickBot="1" thickTop="1">
      <c r="A28" s="133" t="s">
        <v>199</v>
      </c>
      <c r="B28" s="133"/>
      <c r="C28" s="133"/>
      <c r="D28" s="133"/>
      <c r="E28" s="133"/>
      <c r="F28" s="122">
        <v>8</v>
      </c>
      <c r="G28" s="124"/>
      <c r="I28" s="15">
        <v>2016</v>
      </c>
      <c r="J28" s="18">
        <f>G24*100/G23</f>
        <v>48.24871237888778</v>
      </c>
      <c r="K28" s="26"/>
      <c r="L28" s="41">
        <f>G24*365/G25/365</f>
        <v>0.9323190706312873</v>
      </c>
      <c r="M28" s="23">
        <f>G23/G26</f>
        <v>386.74</v>
      </c>
      <c r="N28" s="23">
        <f>G23/G27</f>
        <v>449.69767441860466</v>
      </c>
      <c r="O28" s="23">
        <f>100000*G26/E19</f>
        <v>2.9948153756217235</v>
      </c>
      <c r="P28" s="23">
        <f>100000*G27/E19</f>
        <v>2.575541223034682</v>
      </c>
    </row>
    <row r="29" spans="1:16" ht="16.5" thickBot="1" thickTop="1">
      <c r="A29" s="134" t="s">
        <v>198</v>
      </c>
      <c r="B29" s="135"/>
      <c r="C29" s="135"/>
      <c r="D29" s="135"/>
      <c r="E29" s="135"/>
      <c r="F29" s="123">
        <v>70</v>
      </c>
      <c r="G29" s="124"/>
      <c r="J29" s="10"/>
      <c r="K29" s="10"/>
      <c r="M29" s="24"/>
      <c r="N29" s="24"/>
      <c r="O29" s="24"/>
      <c r="P29" s="24"/>
    </row>
    <row r="30" spans="5:16" ht="21.75" thickTop="1">
      <c r="E30" s="1"/>
      <c r="F30" s="1"/>
      <c r="G30" s="12"/>
      <c r="J30" s="10"/>
      <c r="K30" s="10"/>
      <c r="M30" s="24"/>
      <c r="N30" s="24"/>
      <c r="O30" s="24"/>
      <c r="P30" s="24"/>
    </row>
    <row r="31" spans="3:16" ht="21">
      <c r="C31" s="25" t="s">
        <v>10</v>
      </c>
      <c r="D31" s="1"/>
      <c r="H31" s="1"/>
      <c r="J31" s="10"/>
      <c r="K31" s="10"/>
      <c r="M31" s="24"/>
      <c r="N31" s="24"/>
      <c r="O31" s="24"/>
      <c r="P31" s="24"/>
    </row>
    <row r="32" spans="3:16" ht="21">
      <c r="C32" s="1"/>
      <c r="D32" s="1"/>
      <c r="H32" s="1"/>
      <c r="J32" s="10"/>
      <c r="K32" s="10"/>
      <c r="M32" s="24"/>
      <c r="N32" s="24"/>
      <c r="O32" s="24"/>
      <c r="P32" s="24"/>
    </row>
    <row r="33" spans="10:16" ht="15.75" thickBot="1">
      <c r="J33" s="10"/>
      <c r="K33" s="10"/>
      <c r="M33" s="24"/>
      <c r="N33" s="24"/>
      <c r="O33" s="24"/>
      <c r="P33" s="24"/>
    </row>
    <row r="34" spans="3:16" ht="15.75" customHeight="1" thickBot="1" thickTop="1">
      <c r="C34" s="132" t="s">
        <v>103</v>
      </c>
      <c r="D34" s="137"/>
      <c r="E34" s="137">
        <v>474045</v>
      </c>
      <c r="F34" s="137"/>
      <c r="G34" s="138"/>
      <c r="J34" s="147" t="s">
        <v>202</v>
      </c>
      <c r="K34" s="150" t="s">
        <v>200</v>
      </c>
      <c r="L34" s="145" t="s">
        <v>201</v>
      </c>
      <c r="M34" s="152" t="s">
        <v>84</v>
      </c>
      <c r="N34" s="153"/>
      <c r="O34" s="152" t="s">
        <v>85</v>
      </c>
      <c r="P34" s="153"/>
    </row>
    <row r="35" spans="2:16" ht="16.5" thickBot="1" thickTop="1">
      <c r="B35" s="129" t="s">
        <v>95</v>
      </c>
      <c r="C35" s="164"/>
      <c r="E35" s="9">
        <v>2014</v>
      </c>
      <c r="F35" s="9">
        <v>2015</v>
      </c>
      <c r="G35" s="11">
        <v>2016</v>
      </c>
      <c r="J35" s="148"/>
      <c r="K35" s="150"/>
      <c r="L35" s="146"/>
      <c r="M35" s="154"/>
      <c r="N35" s="155"/>
      <c r="O35" s="154"/>
      <c r="P35" s="155"/>
    </row>
    <row r="36" spans="1:16" ht="16.5" thickBot="1" thickTop="1">
      <c r="A36" s="136" t="s">
        <v>1</v>
      </c>
      <c r="B36" s="136"/>
      <c r="C36" s="136"/>
      <c r="D36" s="136"/>
      <c r="E36" s="97">
        <v>18194</v>
      </c>
      <c r="F36" s="97">
        <v>23387</v>
      </c>
      <c r="G36" s="109">
        <v>25322</v>
      </c>
      <c r="J36" s="148"/>
      <c r="K36" s="150"/>
      <c r="L36" s="146"/>
      <c r="M36" s="154"/>
      <c r="N36" s="155"/>
      <c r="O36" s="154"/>
      <c r="P36" s="155"/>
    </row>
    <row r="37" spans="1:16" ht="16.5" thickBot="1" thickTop="1">
      <c r="A37" s="136" t="s">
        <v>9</v>
      </c>
      <c r="B37" s="136"/>
      <c r="C37" s="136"/>
      <c r="D37" s="136"/>
      <c r="E37" s="97">
        <v>17342</v>
      </c>
      <c r="F37" s="97">
        <v>17438</v>
      </c>
      <c r="G37" s="109">
        <v>22737</v>
      </c>
      <c r="J37" s="148"/>
      <c r="K37" s="150"/>
      <c r="L37" s="146"/>
      <c r="M37" s="154"/>
      <c r="N37" s="155"/>
      <c r="O37" s="154"/>
      <c r="P37" s="155"/>
    </row>
    <row r="38" spans="1:16" ht="16.5" thickBot="1" thickTop="1">
      <c r="A38" s="136" t="s">
        <v>3</v>
      </c>
      <c r="B38" s="136"/>
      <c r="C38" s="136"/>
      <c r="D38" s="136"/>
      <c r="E38" s="97">
        <v>35536</v>
      </c>
      <c r="F38" s="97">
        <v>40825</v>
      </c>
      <c r="G38" s="109">
        <v>48059</v>
      </c>
      <c r="J38" s="148"/>
      <c r="K38" s="150"/>
      <c r="L38" s="146"/>
      <c r="M38" s="154"/>
      <c r="N38" s="155"/>
      <c r="O38" s="154"/>
      <c r="P38" s="155"/>
    </row>
    <row r="39" spans="1:16" ht="16.5" thickBot="1" thickTop="1">
      <c r="A39" s="136" t="s">
        <v>4</v>
      </c>
      <c r="B39" s="136"/>
      <c r="C39" s="136"/>
      <c r="D39" s="136"/>
      <c r="E39" s="97">
        <v>23387</v>
      </c>
      <c r="F39" s="97">
        <v>25322</v>
      </c>
      <c r="G39" s="109">
        <f>G38-G40</f>
        <v>27845.001204266548</v>
      </c>
      <c r="J39" s="148"/>
      <c r="K39" s="150"/>
      <c r="L39" s="146"/>
      <c r="M39" s="156"/>
      <c r="N39" s="157"/>
      <c r="O39" s="156"/>
      <c r="P39" s="157"/>
    </row>
    <row r="40" spans="1:16" ht="16.5" customHeight="1" thickBot="1" thickTop="1">
      <c r="A40" s="136" t="s">
        <v>5</v>
      </c>
      <c r="B40" s="136"/>
      <c r="C40" s="136"/>
      <c r="D40" s="136"/>
      <c r="E40" s="97">
        <f>E38-E39</f>
        <v>12149</v>
      </c>
      <c r="F40" s="97">
        <f>F38-F39</f>
        <v>15503</v>
      </c>
      <c r="G40" s="109">
        <f>K42*G37/100</f>
        <v>20213.998795733452</v>
      </c>
      <c r="J40" s="149"/>
      <c r="K40" s="150"/>
      <c r="L40" s="146"/>
      <c r="M40" s="20" t="s">
        <v>100</v>
      </c>
      <c r="N40" s="21" t="s">
        <v>101</v>
      </c>
      <c r="O40" s="20" t="s">
        <v>100</v>
      </c>
      <c r="P40" s="21" t="s">
        <v>101</v>
      </c>
    </row>
    <row r="41" spans="1:16" ht="16.5" thickBot="1" thickTop="1">
      <c r="A41" s="136" t="s">
        <v>6</v>
      </c>
      <c r="B41" s="136"/>
      <c r="C41" s="136"/>
      <c r="D41" s="136"/>
      <c r="E41" s="97">
        <v>50</v>
      </c>
      <c r="F41" s="97">
        <v>50</v>
      </c>
      <c r="G41" s="109">
        <v>50</v>
      </c>
      <c r="I41" s="2">
        <v>2014</v>
      </c>
      <c r="J41" s="16">
        <f>E39*100/E38</f>
        <v>65.81213417379558</v>
      </c>
      <c r="K41" s="17">
        <f>E40*100/E37</f>
        <v>70.05535693691616</v>
      </c>
      <c r="L41" s="40">
        <f>E39*365/E40/365</f>
        <v>1.9250144044777346</v>
      </c>
      <c r="M41" s="22">
        <f>E38/E41</f>
        <v>710.72</v>
      </c>
      <c r="N41" s="22">
        <f>E38/E42</f>
        <v>935.1578947368421</v>
      </c>
      <c r="O41" s="22">
        <f>100000*E41/E34</f>
        <v>10.547521859739055</v>
      </c>
      <c r="P41" s="22">
        <f>100000*E42/E34</f>
        <v>8.016116613401682</v>
      </c>
    </row>
    <row r="42" spans="1:16" ht="16.5" thickBot="1" thickTop="1">
      <c r="A42" s="151" t="s">
        <v>7</v>
      </c>
      <c r="B42" s="151"/>
      <c r="C42" s="151"/>
      <c r="D42" s="151"/>
      <c r="E42" s="106">
        <v>38</v>
      </c>
      <c r="F42" s="106">
        <v>34</v>
      </c>
      <c r="G42" s="111">
        <v>34</v>
      </c>
      <c r="I42" s="2">
        <v>2015</v>
      </c>
      <c r="J42" s="18">
        <f>F39*100/F38</f>
        <v>62.0257195345989</v>
      </c>
      <c r="K42" s="17">
        <f>F40*100/F37</f>
        <v>88.90354398440188</v>
      </c>
      <c r="L42" s="40">
        <f>F39*365/F40/365</f>
        <v>1.6333612849125976</v>
      </c>
      <c r="M42" s="22">
        <f>F38/F41</f>
        <v>816.5</v>
      </c>
      <c r="N42" s="22">
        <f>F38/F42</f>
        <v>1200.735294117647</v>
      </c>
      <c r="O42" s="22">
        <f>100000*F41/E34</f>
        <v>10.547521859739055</v>
      </c>
      <c r="P42" s="22">
        <f>100000*F42/E34</f>
        <v>7.172314864622557</v>
      </c>
    </row>
    <row r="43" spans="1:16" ht="15" customHeight="1" thickBot="1" thickTop="1">
      <c r="A43" s="133" t="s">
        <v>199</v>
      </c>
      <c r="B43" s="133"/>
      <c r="C43" s="133"/>
      <c r="D43" s="133"/>
      <c r="E43" s="133"/>
      <c r="F43" s="122">
        <v>26</v>
      </c>
      <c r="G43" s="124"/>
      <c r="I43" s="15">
        <v>2016</v>
      </c>
      <c r="J43" s="18">
        <f>G39*100/G38</f>
        <v>57.939202239469296</v>
      </c>
      <c r="K43" s="26"/>
      <c r="L43" s="41">
        <f>G39*365/G40/365</f>
        <v>1.3775107778350002</v>
      </c>
      <c r="M43" s="23">
        <f>G38/G41</f>
        <v>961.18</v>
      </c>
      <c r="N43" s="23">
        <f>G38/G42</f>
        <v>1413.5</v>
      </c>
      <c r="O43" s="23">
        <f>100000*G41/E34</f>
        <v>10.547521859739055</v>
      </c>
      <c r="P43" s="23">
        <f>100000*G42/E34</f>
        <v>7.172314864622557</v>
      </c>
    </row>
    <row r="44" spans="1:16" ht="16.5" thickBot="1" thickTop="1">
      <c r="A44" s="121"/>
      <c r="B44" s="134" t="s">
        <v>198</v>
      </c>
      <c r="C44" s="135"/>
      <c r="D44" s="135"/>
      <c r="E44" s="135"/>
      <c r="F44" s="135"/>
      <c r="G44" s="125">
        <v>59</v>
      </c>
      <c r="J44" s="10"/>
      <c r="K44" s="10"/>
      <c r="M44" s="24"/>
      <c r="N44" s="24"/>
      <c r="O44" s="24"/>
      <c r="P44" s="24"/>
    </row>
    <row r="45" spans="10:16" ht="15.75" thickTop="1">
      <c r="J45" s="10"/>
      <c r="K45" s="10"/>
      <c r="M45" s="24"/>
      <c r="N45" s="24"/>
      <c r="O45" s="24"/>
      <c r="P45" s="24"/>
    </row>
    <row r="46" spans="3:16" ht="21">
      <c r="C46" s="25" t="s">
        <v>11</v>
      </c>
      <c r="D46" s="25"/>
      <c r="H46" s="1"/>
      <c r="J46" s="10"/>
      <c r="K46" s="10"/>
      <c r="M46" s="24"/>
      <c r="N46" s="24"/>
      <c r="O46" s="24"/>
      <c r="P46" s="24"/>
    </row>
    <row r="47" spans="3:16" ht="21">
      <c r="C47" s="1"/>
      <c r="D47" s="1"/>
      <c r="H47" s="1"/>
      <c r="J47" s="10"/>
      <c r="K47" s="10"/>
      <c r="M47" s="24"/>
      <c r="N47" s="24"/>
      <c r="O47" s="24"/>
      <c r="P47" s="24"/>
    </row>
    <row r="48" spans="10:16" ht="15.75" thickBot="1">
      <c r="J48" s="10"/>
      <c r="K48" s="10"/>
      <c r="M48" s="24"/>
      <c r="N48" s="24"/>
      <c r="O48" s="24"/>
      <c r="P48" s="24"/>
    </row>
    <row r="49" spans="3:16" ht="15.75" customHeight="1" thickBot="1" thickTop="1">
      <c r="C49" s="132" t="s">
        <v>103</v>
      </c>
      <c r="D49" s="137"/>
      <c r="E49" s="137">
        <v>535508</v>
      </c>
      <c r="F49" s="137"/>
      <c r="G49" s="138"/>
      <c r="J49" s="147" t="s">
        <v>202</v>
      </c>
      <c r="K49" s="150" t="s">
        <v>200</v>
      </c>
      <c r="L49" s="145" t="s">
        <v>201</v>
      </c>
      <c r="M49" s="152" t="s">
        <v>84</v>
      </c>
      <c r="N49" s="153"/>
      <c r="O49" s="152" t="s">
        <v>85</v>
      </c>
      <c r="P49" s="153"/>
    </row>
    <row r="50" spans="2:16" ht="16.5" thickBot="1" thickTop="1">
      <c r="B50" s="129" t="s">
        <v>95</v>
      </c>
      <c r="C50" s="130"/>
      <c r="E50" s="9">
        <v>2014</v>
      </c>
      <c r="F50" s="9">
        <v>2015</v>
      </c>
      <c r="G50" s="11">
        <v>2016</v>
      </c>
      <c r="J50" s="148"/>
      <c r="K50" s="150"/>
      <c r="L50" s="146"/>
      <c r="M50" s="154"/>
      <c r="N50" s="155"/>
      <c r="O50" s="154"/>
      <c r="P50" s="155"/>
    </row>
    <row r="51" spans="1:16" ht="16.5" thickBot="1" thickTop="1">
      <c r="A51" s="136" t="s">
        <v>1</v>
      </c>
      <c r="B51" s="136"/>
      <c r="C51" s="136"/>
      <c r="D51" s="136"/>
      <c r="E51" s="97">
        <v>10633</v>
      </c>
      <c r="F51" s="97">
        <v>17586</v>
      </c>
      <c r="G51" s="109">
        <v>22683</v>
      </c>
      <c r="J51" s="148"/>
      <c r="K51" s="150"/>
      <c r="L51" s="146"/>
      <c r="M51" s="154"/>
      <c r="N51" s="155"/>
      <c r="O51" s="154"/>
      <c r="P51" s="155"/>
    </row>
    <row r="52" spans="1:16" ht="16.5" thickBot="1" thickTop="1">
      <c r="A52" s="136" t="s">
        <v>9</v>
      </c>
      <c r="B52" s="136"/>
      <c r="C52" s="136"/>
      <c r="D52" s="136"/>
      <c r="E52" s="97">
        <v>13159</v>
      </c>
      <c r="F52" s="97">
        <v>13746</v>
      </c>
      <c r="G52" s="109">
        <v>13072</v>
      </c>
      <c r="J52" s="148"/>
      <c r="K52" s="150"/>
      <c r="L52" s="146"/>
      <c r="M52" s="154"/>
      <c r="N52" s="155"/>
      <c r="O52" s="154"/>
      <c r="P52" s="155"/>
    </row>
    <row r="53" spans="1:16" ht="16.5" thickBot="1" thickTop="1">
      <c r="A53" s="136" t="s">
        <v>3</v>
      </c>
      <c r="B53" s="136"/>
      <c r="C53" s="136"/>
      <c r="D53" s="136"/>
      <c r="E53" s="97">
        <v>23792</v>
      </c>
      <c r="F53" s="97">
        <v>31322</v>
      </c>
      <c r="G53" s="109">
        <v>35755</v>
      </c>
      <c r="J53" s="148"/>
      <c r="K53" s="150"/>
      <c r="L53" s="146"/>
      <c r="M53" s="154"/>
      <c r="N53" s="155"/>
      <c r="O53" s="154"/>
      <c r="P53" s="155"/>
    </row>
    <row r="54" spans="1:16" ht="16.5" thickBot="1" thickTop="1">
      <c r="A54" s="136" t="s">
        <v>4</v>
      </c>
      <c r="B54" s="136"/>
      <c r="C54" s="136"/>
      <c r="D54" s="136"/>
      <c r="E54" s="97">
        <v>17586</v>
      </c>
      <c r="F54" s="97">
        <v>22683</v>
      </c>
      <c r="G54" s="109">
        <f>G53-G55</f>
        <v>27539.591299287065</v>
      </c>
      <c r="J54" s="148"/>
      <c r="K54" s="150"/>
      <c r="L54" s="146"/>
      <c r="M54" s="156"/>
      <c r="N54" s="157"/>
      <c r="O54" s="156"/>
      <c r="P54" s="157"/>
    </row>
    <row r="55" spans="1:16" ht="16.5" customHeight="1" thickBot="1" thickTop="1">
      <c r="A55" s="136" t="s">
        <v>5</v>
      </c>
      <c r="B55" s="136"/>
      <c r="C55" s="136"/>
      <c r="D55" s="136"/>
      <c r="E55" s="97">
        <f>E53-E54</f>
        <v>6206</v>
      </c>
      <c r="F55" s="97">
        <f>F53-F54</f>
        <v>8639</v>
      </c>
      <c r="G55" s="109">
        <f>K57*G52/100</f>
        <v>8215.408700712935</v>
      </c>
      <c r="J55" s="149"/>
      <c r="K55" s="150"/>
      <c r="L55" s="146"/>
      <c r="M55" s="20" t="s">
        <v>100</v>
      </c>
      <c r="N55" s="21" t="s">
        <v>101</v>
      </c>
      <c r="O55" s="20" t="s">
        <v>100</v>
      </c>
      <c r="P55" s="21" t="s">
        <v>101</v>
      </c>
    </row>
    <row r="56" spans="1:16" ht="16.5" thickBot="1" thickTop="1">
      <c r="A56" s="136" t="s">
        <v>6</v>
      </c>
      <c r="B56" s="136"/>
      <c r="C56" s="136"/>
      <c r="D56" s="136"/>
      <c r="E56" s="97">
        <v>27</v>
      </c>
      <c r="F56" s="97">
        <v>27</v>
      </c>
      <c r="G56" s="109">
        <v>27</v>
      </c>
      <c r="I56" s="2">
        <v>2014</v>
      </c>
      <c r="J56" s="16">
        <f>E54*100/E53</f>
        <v>73.91560188298588</v>
      </c>
      <c r="K56" s="17">
        <f>E55*100/E52</f>
        <v>47.16163842237252</v>
      </c>
      <c r="L56" s="40">
        <f>E54*365/E55/365</f>
        <v>2.8337093135675153</v>
      </c>
      <c r="M56" s="22">
        <f>E53/E56</f>
        <v>881.1851851851852</v>
      </c>
      <c r="N56" s="22">
        <f>E53/E57</f>
        <v>1321.7777777777778</v>
      </c>
      <c r="O56" s="22">
        <f>100000*E56/E49</f>
        <v>5.041941483600619</v>
      </c>
      <c r="P56" s="22">
        <f>100000*E57/E49</f>
        <v>3.361294322400412</v>
      </c>
    </row>
    <row r="57" spans="1:16" ht="16.5" thickBot="1" thickTop="1">
      <c r="A57" s="136" t="s">
        <v>7</v>
      </c>
      <c r="B57" s="136"/>
      <c r="C57" s="136"/>
      <c r="D57" s="136"/>
      <c r="E57" s="97">
        <v>18</v>
      </c>
      <c r="F57" s="97">
        <v>20</v>
      </c>
      <c r="G57" s="109">
        <v>20</v>
      </c>
      <c r="I57" s="2">
        <v>2015</v>
      </c>
      <c r="J57" s="18">
        <f>F54*100/F53</f>
        <v>72.41874720643636</v>
      </c>
      <c r="K57" s="17">
        <f>F55*100/F52</f>
        <v>62.8473737814637</v>
      </c>
      <c r="L57" s="40">
        <f>F54*365/F55/365</f>
        <v>2.6256511170274335</v>
      </c>
      <c r="M57" s="22">
        <f>F53/F56</f>
        <v>1160.0740740740741</v>
      </c>
      <c r="N57" s="22">
        <f>F53/F57</f>
        <v>1566.1</v>
      </c>
      <c r="O57" s="22">
        <f>100000*F56/E49</f>
        <v>5.041941483600619</v>
      </c>
      <c r="P57" s="22">
        <f>100000*F57/E49</f>
        <v>3.7347714693337917</v>
      </c>
    </row>
    <row r="58" spans="1:16" ht="15.75" customHeight="1" thickBot="1" thickTop="1">
      <c r="A58" s="133" t="s">
        <v>199</v>
      </c>
      <c r="B58" s="133"/>
      <c r="C58" s="133"/>
      <c r="D58" s="133"/>
      <c r="E58" s="133"/>
      <c r="F58" s="122">
        <v>39</v>
      </c>
      <c r="G58" s="124"/>
      <c r="I58" s="15">
        <v>2016</v>
      </c>
      <c r="J58" s="19">
        <f>G54*100/G53</f>
        <v>77.02304936173141</v>
      </c>
      <c r="K58" s="26"/>
      <c r="L58" s="41">
        <f>G54*365/G55/365</f>
        <v>3.3521876150722942</v>
      </c>
      <c r="M58" s="23">
        <f>G53/G56</f>
        <v>1324.2592592592594</v>
      </c>
      <c r="N58" s="23">
        <f>G53/G57</f>
        <v>1787.75</v>
      </c>
      <c r="O58" s="23">
        <f>100000*G56/E49</f>
        <v>5.041941483600619</v>
      </c>
      <c r="P58" s="23">
        <f>100000*G57/E49</f>
        <v>3.7347714693337917</v>
      </c>
    </row>
    <row r="59" spans="1:16" ht="16.5" thickBot="1" thickTop="1">
      <c r="A59" s="134" t="s">
        <v>198</v>
      </c>
      <c r="B59" s="135"/>
      <c r="C59" s="135"/>
      <c r="D59" s="135"/>
      <c r="E59" s="135"/>
      <c r="F59" s="123">
        <v>52</v>
      </c>
      <c r="G59" s="124"/>
      <c r="J59" s="10"/>
      <c r="K59" s="10"/>
      <c r="M59" s="24"/>
      <c r="N59" s="24"/>
      <c r="O59" s="24"/>
      <c r="P59" s="24"/>
    </row>
    <row r="60" spans="8:16" ht="15.75" thickTop="1">
      <c r="H60" s="24"/>
      <c r="J60" s="10"/>
      <c r="K60" s="10"/>
      <c r="M60" s="24"/>
      <c r="N60" s="24"/>
      <c r="O60" s="24"/>
      <c r="P60" s="24"/>
    </row>
    <row r="61" spans="3:16" ht="21">
      <c r="C61" s="25" t="s">
        <v>12</v>
      </c>
      <c r="D61" s="25"/>
      <c r="H61" s="1"/>
      <c r="J61" s="10"/>
      <c r="K61" s="10"/>
      <c r="M61" s="24"/>
      <c r="N61" s="24"/>
      <c r="O61" s="24"/>
      <c r="P61" s="24"/>
    </row>
    <row r="62" spans="3:16" ht="2.25" customHeight="1">
      <c r="C62" s="1"/>
      <c r="D62" s="1"/>
      <c r="H62" s="1"/>
      <c r="J62" s="10"/>
      <c r="K62" s="10"/>
      <c r="M62" s="24"/>
      <c r="N62" s="24"/>
      <c r="O62" s="24"/>
      <c r="P62" s="24"/>
    </row>
    <row r="63" spans="10:16" ht="15.75" thickBot="1">
      <c r="J63" s="10"/>
      <c r="K63" s="10"/>
      <c r="M63" s="24"/>
      <c r="N63" s="24"/>
      <c r="O63" s="24"/>
      <c r="P63" s="24"/>
    </row>
    <row r="64" spans="3:16" ht="15.75" customHeight="1" thickBot="1" thickTop="1">
      <c r="C64" s="132" t="s">
        <v>103</v>
      </c>
      <c r="D64" s="137"/>
      <c r="E64" s="137">
        <v>428793</v>
      </c>
      <c r="F64" s="137"/>
      <c r="G64" s="138"/>
      <c r="J64" s="147" t="s">
        <v>202</v>
      </c>
      <c r="K64" s="150" t="s">
        <v>200</v>
      </c>
      <c r="L64" s="145" t="s">
        <v>201</v>
      </c>
      <c r="M64" s="152" t="s">
        <v>84</v>
      </c>
      <c r="N64" s="153"/>
      <c r="O64" s="152" t="s">
        <v>85</v>
      </c>
      <c r="P64" s="153"/>
    </row>
    <row r="65" spans="2:16" ht="16.5" thickBot="1" thickTop="1">
      <c r="B65" s="129" t="s">
        <v>95</v>
      </c>
      <c r="C65" s="130"/>
      <c r="E65" s="9">
        <v>2014</v>
      </c>
      <c r="F65" s="9">
        <v>2015</v>
      </c>
      <c r="G65" s="11">
        <v>2016</v>
      </c>
      <c r="J65" s="148"/>
      <c r="K65" s="150"/>
      <c r="L65" s="146"/>
      <c r="M65" s="154"/>
      <c r="N65" s="155"/>
      <c r="O65" s="154"/>
      <c r="P65" s="155"/>
    </row>
    <row r="66" spans="1:16" ht="16.5" thickBot="1" thickTop="1">
      <c r="A66" s="136" t="s">
        <v>1</v>
      </c>
      <c r="B66" s="136"/>
      <c r="C66" s="136"/>
      <c r="D66" s="136"/>
      <c r="E66" s="97">
        <v>7877</v>
      </c>
      <c r="F66" s="97">
        <v>12048</v>
      </c>
      <c r="G66" s="109">
        <v>16069</v>
      </c>
      <c r="J66" s="148"/>
      <c r="K66" s="150"/>
      <c r="L66" s="146"/>
      <c r="M66" s="154"/>
      <c r="N66" s="155"/>
      <c r="O66" s="154"/>
      <c r="P66" s="155"/>
    </row>
    <row r="67" spans="1:16" ht="16.5" thickBot="1" thickTop="1">
      <c r="A67" s="136" t="s">
        <v>9</v>
      </c>
      <c r="B67" s="136"/>
      <c r="C67" s="136"/>
      <c r="D67" s="136"/>
      <c r="E67" s="97">
        <v>9250</v>
      </c>
      <c r="F67" s="97">
        <v>11093</v>
      </c>
      <c r="G67" s="109">
        <v>10144</v>
      </c>
      <c r="J67" s="148"/>
      <c r="K67" s="150"/>
      <c r="L67" s="146"/>
      <c r="M67" s="154"/>
      <c r="N67" s="155"/>
      <c r="O67" s="154"/>
      <c r="P67" s="155"/>
    </row>
    <row r="68" spans="1:16" ht="16.5" thickBot="1" thickTop="1">
      <c r="A68" s="136" t="s">
        <v>3</v>
      </c>
      <c r="B68" s="136"/>
      <c r="C68" s="136"/>
      <c r="D68" s="136"/>
      <c r="E68" s="97">
        <v>17137</v>
      </c>
      <c r="F68" s="97">
        <v>23141</v>
      </c>
      <c r="G68" s="109">
        <v>26213</v>
      </c>
      <c r="J68" s="148"/>
      <c r="K68" s="150"/>
      <c r="L68" s="146"/>
      <c r="M68" s="154"/>
      <c r="N68" s="155"/>
      <c r="O68" s="154"/>
      <c r="P68" s="155"/>
    </row>
    <row r="69" spans="1:16" ht="16.5" thickBot="1" thickTop="1">
      <c r="A69" s="136" t="s">
        <v>4</v>
      </c>
      <c r="B69" s="136"/>
      <c r="C69" s="136"/>
      <c r="D69" s="136"/>
      <c r="E69" s="97">
        <v>12048</v>
      </c>
      <c r="F69" s="97">
        <v>16069</v>
      </c>
      <c r="G69" s="109">
        <f>G68-G70</f>
        <v>19746.00567925719</v>
      </c>
      <c r="J69" s="148"/>
      <c r="K69" s="150"/>
      <c r="L69" s="146"/>
      <c r="M69" s="156"/>
      <c r="N69" s="157"/>
      <c r="O69" s="156"/>
      <c r="P69" s="157"/>
    </row>
    <row r="70" spans="1:16" ht="16.5" customHeight="1" thickBot="1" thickTop="1">
      <c r="A70" s="136" t="s">
        <v>5</v>
      </c>
      <c r="B70" s="136"/>
      <c r="C70" s="136"/>
      <c r="D70" s="136"/>
      <c r="E70" s="97">
        <f>E68-E69</f>
        <v>5089</v>
      </c>
      <c r="F70" s="97">
        <f>F68-F69</f>
        <v>7072</v>
      </c>
      <c r="G70" s="109">
        <f>K72*G67/100</f>
        <v>6466.9943207428105</v>
      </c>
      <c r="J70" s="149"/>
      <c r="K70" s="150"/>
      <c r="L70" s="146"/>
      <c r="M70" s="20" t="s">
        <v>100</v>
      </c>
      <c r="N70" s="21" t="s">
        <v>101</v>
      </c>
      <c r="O70" s="20" t="s">
        <v>100</v>
      </c>
      <c r="P70" s="21" t="s">
        <v>101</v>
      </c>
    </row>
    <row r="71" spans="1:16" ht="16.5" thickBot="1" thickTop="1">
      <c r="A71" s="136" t="s">
        <v>6</v>
      </c>
      <c r="B71" s="136"/>
      <c r="C71" s="136"/>
      <c r="D71" s="136"/>
      <c r="E71" s="97">
        <v>23</v>
      </c>
      <c r="F71" s="97">
        <v>23</v>
      </c>
      <c r="G71" s="109">
        <v>23</v>
      </c>
      <c r="I71" s="2">
        <v>2014</v>
      </c>
      <c r="J71" s="16">
        <f>E69*100/E68</f>
        <v>70.30402054035129</v>
      </c>
      <c r="K71" s="17">
        <f>E70*100/E67</f>
        <v>55.016216216216215</v>
      </c>
      <c r="L71" s="40">
        <f>E69*365/E70/365</f>
        <v>2.3674592257810967</v>
      </c>
      <c r="M71" s="22">
        <f>E68/E71</f>
        <v>745.0869565217391</v>
      </c>
      <c r="N71" s="22">
        <f>E68/E72</f>
        <v>1224.0714285714287</v>
      </c>
      <c r="O71" s="22">
        <f>100000*E71/E64</f>
        <v>5.363893533709739</v>
      </c>
      <c r="P71" s="22">
        <f>100000*E72/E64</f>
        <v>3.2649786726928847</v>
      </c>
    </row>
    <row r="72" spans="1:16" ht="16.5" thickBot="1" thickTop="1">
      <c r="A72" s="136" t="s">
        <v>7</v>
      </c>
      <c r="B72" s="136"/>
      <c r="C72" s="136"/>
      <c r="D72" s="136"/>
      <c r="E72" s="97">
        <v>14</v>
      </c>
      <c r="F72" s="97">
        <v>15</v>
      </c>
      <c r="G72" s="109">
        <v>15</v>
      </c>
      <c r="I72" s="2">
        <v>2015</v>
      </c>
      <c r="J72" s="18">
        <f>F69*100/F68</f>
        <v>69.43952292467914</v>
      </c>
      <c r="K72" s="17">
        <f>F70*100/F67</f>
        <v>63.751915622464615</v>
      </c>
      <c r="L72" s="40">
        <f>F69*365/F70/365</f>
        <v>2.272200226244344</v>
      </c>
      <c r="M72" s="22">
        <f>F68/F71</f>
        <v>1006.1304347826087</v>
      </c>
      <c r="N72" s="22">
        <f>F68/F72</f>
        <v>1542.7333333333333</v>
      </c>
      <c r="O72" s="22">
        <f>100000*F71/E64</f>
        <v>5.363893533709739</v>
      </c>
      <c r="P72" s="22">
        <f>100000*F72/E64</f>
        <v>3.4981914350280903</v>
      </c>
    </row>
    <row r="73" spans="1:16" ht="16.5" thickBot="1" thickTop="1">
      <c r="A73" s="133" t="s">
        <v>199</v>
      </c>
      <c r="B73" s="133"/>
      <c r="C73" s="133"/>
      <c r="D73" s="133"/>
      <c r="E73" s="133"/>
      <c r="F73" s="122">
        <v>45</v>
      </c>
      <c r="G73" s="124"/>
      <c r="I73" s="15">
        <v>2016</v>
      </c>
      <c r="J73" s="19">
        <f>G69*100/G68</f>
        <v>75.32905687734021</v>
      </c>
      <c r="K73" s="26"/>
      <c r="L73" s="41">
        <f>G69*365/G70/365</f>
        <v>3.0533513251932356</v>
      </c>
      <c r="M73" s="23">
        <f>G68/G71</f>
        <v>1139.695652173913</v>
      </c>
      <c r="N73" s="23">
        <f>G68/G72</f>
        <v>1747.5333333333333</v>
      </c>
      <c r="O73" s="23">
        <f>100000*G71/E64</f>
        <v>5.363893533709739</v>
      </c>
      <c r="P73" s="23">
        <f>100000*G72/E64</f>
        <v>3.4981914350280903</v>
      </c>
    </row>
    <row r="74" spans="1:16" ht="16.5" thickBot="1" thickTop="1">
      <c r="A74" s="134" t="s">
        <v>198</v>
      </c>
      <c r="B74" s="135"/>
      <c r="C74" s="135"/>
      <c r="D74" s="135"/>
      <c r="E74" s="135"/>
      <c r="F74" s="123">
        <v>45</v>
      </c>
      <c r="G74" s="124"/>
      <c r="J74" s="10"/>
      <c r="K74" s="10"/>
      <c r="M74" s="24"/>
      <c r="N74" s="24"/>
      <c r="O74" s="24"/>
      <c r="P74" s="24"/>
    </row>
    <row r="75" spans="10:16" ht="15.75" thickTop="1">
      <c r="J75" s="10"/>
      <c r="K75" s="10"/>
      <c r="M75" s="24"/>
      <c r="N75" s="24"/>
      <c r="O75" s="24"/>
      <c r="P75" s="24"/>
    </row>
    <row r="76" spans="3:16" ht="21">
      <c r="C76" s="25" t="s">
        <v>13</v>
      </c>
      <c r="D76" s="1"/>
      <c r="H76" s="1"/>
      <c r="J76" s="10"/>
      <c r="K76" s="10"/>
      <c r="M76" s="24"/>
      <c r="N76" s="24"/>
      <c r="O76" s="24"/>
      <c r="P76" s="24"/>
    </row>
    <row r="77" spans="3:16" ht="21">
      <c r="C77" s="1"/>
      <c r="D77" s="1"/>
      <c r="H77" s="1"/>
      <c r="J77" s="10"/>
      <c r="K77" s="10"/>
      <c r="M77" s="24"/>
      <c r="N77" s="24"/>
      <c r="O77" s="24"/>
      <c r="P77" s="24"/>
    </row>
    <row r="78" spans="10:16" ht="15.75" thickBot="1">
      <c r="J78" s="10"/>
      <c r="K78" s="10"/>
      <c r="M78" s="24"/>
      <c r="N78" s="24"/>
      <c r="O78" s="24"/>
      <c r="P78" s="24"/>
    </row>
    <row r="79" spans="3:16" ht="15.75" customHeight="1" thickBot="1" thickTop="1">
      <c r="C79" s="132" t="s">
        <v>103</v>
      </c>
      <c r="D79" s="137"/>
      <c r="E79" s="137">
        <v>72682</v>
      </c>
      <c r="F79" s="137"/>
      <c r="G79" s="138"/>
      <c r="J79" s="147" t="s">
        <v>202</v>
      </c>
      <c r="K79" s="150" t="s">
        <v>200</v>
      </c>
      <c r="L79" s="145" t="s">
        <v>201</v>
      </c>
      <c r="M79" s="152" t="s">
        <v>84</v>
      </c>
      <c r="N79" s="153"/>
      <c r="O79" s="152" t="s">
        <v>85</v>
      </c>
      <c r="P79" s="153"/>
    </row>
    <row r="80" spans="2:16" ht="16.5" thickBot="1" thickTop="1">
      <c r="B80" s="129" t="s">
        <v>95</v>
      </c>
      <c r="C80" s="130"/>
      <c r="E80" s="9">
        <v>2014</v>
      </c>
      <c r="F80" s="9">
        <v>2015</v>
      </c>
      <c r="G80" s="11">
        <v>2016</v>
      </c>
      <c r="J80" s="148"/>
      <c r="K80" s="150"/>
      <c r="L80" s="146"/>
      <c r="M80" s="154"/>
      <c r="N80" s="155"/>
      <c r="O80" s="154"/>
      <c r="P80" s="155"/>
    </row>
    <row r="81" spans="1:16" ht="16.5" thickBot="1" thickTop="1">
      <c r="A81" s="136" t="s">
        <v>1</v>
      </c>
      <c r="B81" s="136"/>
      <c r="C81" s="136"/>
      <c r="D81" s="136"/>
      <c r="E81" s="97">
        <v>1488</v>
      </c>
      <c r="F81" s="97">
        <v>1524</v>
      </c>
      <c r="G81" s="109">
        <v>2402</v>
      </c>
      <c r="J81" s="148"/>
      <c r="K81" s="150"/>
      <c r="L81" s="146"/>
      <c r="M81" s="154"/>
      <c r="N81" s="155"/>
      <c r="O81" s="154"/>
      <c r="P81" s="155"/>
    </row>
    <row r="82" spans="1:16" ht="16.5" thickBot="1" thickTop="1">
      <c r="A82" s="136" t="s">
        <v>9</v>
      </c>
      <c r="B82" s="136"/>
      <c r="C82" s="136"/>
      <c r="D82" s="136"/>
      <c r="E82" s="97">
        <v>1733</v>
      </c>
      <c r="F82" s="97">
        <v>2186</v>
      </c>
      <c r="G82" s="109">
        <v>3104</v>
      </c>
      <c r="J82" s="148"/>
      <c r="K82" s="150"/>
      <c r="L82" s="146"/>
      <c r="M82" s="154"/>
      <c r="N82" s="155"/>
      <c r="O82" s="154"/>
      <c r="P82" s="155"/>
    </row>
    <row r="83" spans="1:16" ht="16.5" thickBot="1" thickTop="1">
      <c r="A83" s="136" t="s">
        <v>3</v>
      </c>
      <c r="B83" s="136"/>
      <c r="C83" s="136"/>
      <c r="D83" s="136"/>
      <c r="E83" s="97">
        <v>3199</v>
      </c>
      <c r="F83" s="97">
        <v>3710</v>
      </c>
      <c r="G83" s="109">
        <v>5506</v>
      </c>
      <c r="J83" s="148"/>
      <c r="K83" s="150"/>
      <c r="L83" s="146"/>
      <c r="M83" s="154"/>
      <c r="N83" s="155"/>
      <c r="O83" s="154"/>
      <c r="P83" s="155"/>
    </row>
    <row r="84" spans="1:16" ht="16.5" thickBot="1" thickTop="1">
      <c r="A84" s="136" t="s">
        <v>4</v>
      </c>
      <c r="B84" s="136"/>
      <c r="C84" s="136"/>
      <c r="D84" s="136"/>
      <c r="E84" s="97">
        <v>1524</v>
      </c>
      <c r="F84" s="97">
        <v>2402</v>
      </c>
      <c r="G84" s="109">
        <f>G83-G85</f>
        <v>3648.7118023787743</v>
      </c>
      <c r="J84" s="148"/>
      <c r="K84" s="150"/>
      <c r="L84" s="146"/>
      <c r="M84" s="156"/>
      <c r="N84" s="157"/>
      <c r="O84" s="156"/>
      <c r="P84" s="157"/>
    </row>
    <row r="85" spans="1:16" ht="16.5" customHeight="1" thickBot="1" thickTop="1">
      <c r="A85" s="136" t="s">
        <v>5</v>
      </c>
      <c r="B85" s="136"/>
      <c r="C85" s="136"/>
      <c r="D85" s="136"/>
      <c r="E85" s="97">
        <f>E83-E84</f>
        <v>1675</v>
      </c>
      <c r="F85" s="97">
        <f>F83-F84</f>
        <v>1308</v>
      </c>
      <c r="G85" s="109">
        <f>K87*G82/100</f>
        <v>1857.288197621226</v>
      </c>
      <c r="J85" s="149"/>
      <c r="K85" s="150"/>
      <c r="L85" s="146"/>
      <c r="M85" s="20" t="s">
        <v>100</v>
      </c>
      <c r="N85" s="21" t="s">
        <v>101</v>
      </c>
      <c r="O85" s="20" t="s">
        <v>100</v>
      </c>
      <c r="P85" s="21" t="s">
        <v>101</v>
      </c>
    </row>
    <row r="86" spans="1:16" ht="16.5" thickBot="1" thickTop="1">
      <c r="A86" s="136" t="s">
        <v>6</v>
      </c>
      <c r="B86" s="136"/>
      <c r="C86" s="136"/>
      <c r="D86" s="136"/>
      <c r="E86" s="97">
        <v>5</v>
      </c>
      <c r="F86" s="97">
        <v>5</v>
      </c>
      <c r="G86" s="109">
        <v>5</v>
      </c>
      <c r="I86" s="2">
        <v>2014</v>
      </c>
      <c r="J86" s="16">
        <f>E84*100/E83</f>
        <v>47.63988746483276</v>
      </c>
      <c r="K86" s="17">
        <f>E85*100/E82</f>
        <v>96.6532025389498</v>
      </c>
      <c r="L86" s="40">
        <f>E84*365/E85/365</f>
        <v>0.9098507462686567</v>
      </c>
      <c r="M86" s="22">
        <f>E83/E86</f>
        <v>639.8</v>
      </c>
      <c r="N86" s="22">
        <f>E83/E87</f>
        <v>799.75</v>
      </c>
      <c r="O86" s="22">
        <f>100000*E86/E79</f>
        <v>6.879282353264907</v>
      </c>
      <c r="P86" s="22">
        <f>100000*E87/E79</f>
        <v>5.503425882611926</v>
      </c>
    </row>
    <row r="87" spans="1:16" ht="16.5" thickBot="1" thickTop="1">
      <c r="A87" s="136" t="s">
        <v>7</v>
      </c>
      <c r="B87" s="136"/>
      <c r="C87" s="136"/>
      <c r="D87" s="136"/>
      <c r="E87" s="97">
        <v>4</v>
      </c>
      <c r="F87" s="97">
        <v>4</v>
      </c>
      <c r="G87" s="109">
        <v>4</v>
      </c>
      <c r="I87" s="2">
        <v>2015</v>
      </c>
      <c r="J87" s="18">
        <f>F84*100/F83</f>
        <v>64.74393530997304</v>
      </c>
      <c r="K87" s="17">
        <f>F85*100/F82</f>
        <v>59.83531564501372</v>
      </c>
      <c r="L87" s="40">
        <f>F84*365/F85/365</f>
        <v>1.8363914373088683</v>
      </c>
      <c r="M87" s="22">
        <f>F83/F86</f>
        <v>742</v>
      </c>
      <c r="N87" s="22">
        <f>F83/F87</f>
        <v>927.5</v>
      </c>
      <c r="O87" s="22">
        <f>100000*F86/E79</f>
        <v>6.879282353264907</v>
      </c>
      <c r="P87" s="22">
        <f>100000*F87/E79</f>
        <v>5.503425882611926</v>
      </c>
    </row>
    <row r="88" spans="1:16" ht="16.5" thickBot="1" thickTop="1">
      <c r="A88" s="133" t="s">
        <v>199</v>
      </c>
      <c r="B88" s="133"/>
      <c r="C88" s="133"/>
      <c r="D88" s="133"/>
      <c r="E88" s="133"/>
      <c r="F88" s="122">
        <v>37</v>
      </c>
      <c r="G88" s="124"/>
      <c r="I88" s="15">
        <v>2016</v>
      </c>
      <c r="J88" s="19">
        <f>G84*100/G83</f>
        <v>66.26792230982154</v>
      </c>
      <c r="K88" s="26"/>
      <c r="L88" s="41">
        <f>G84*365/G85/365</f>
        <v>1.9645372253223625</v>
      </c>
      <c r="M88" s="23">
        <f>G83/G86</f>
        <v>1101.2</v>
      </c>
      <c r="N88" s="23">
        <f>G83/G87</f>
        <v>1376.5</v>
      </c>
      <c r="O88" s="23">
        <f>100000*G86/E79</f>
        <v>6.879282353264907</v>
      </c>
      <c r="P88" s="23">
        <f>100000*G87/E79</f>
        <v>5.503425882611926</v>
      </c>
    </row>
    <row r="89" spans="1:16" ht="16.5" thickBot="1" thickTop="1">
      <c r="A89" s="134" t="s">
        <v>198</v>
      </c>
      <c r="B89" s="135"/>
      <c r="C89" s="135"/>
      <c r="D89" s="135"/>
      <c r="E89" s="135"/>
      <c r="F89" s="123">
        <v>10</v>
      </c>
      <c r="G89" s="124"/>
      <c r="J89" s="10"/>
      <c r="K89" s="10"/>
      <c r="M89" s="24"/>
      <c r="N89" s="24"/>
      <c r="O89" s="24"/>
      <c r="P89" s="24"/>
    </row>
    <row r="90" spans="10:16" ht="15.75" thickTop="1">
      <c r="J90" s="10"/>
      <c r="K90" s="10"/>
      <c r="M90" s="24"/>
      <c r="N90" s="24"/>
      <c r="O90" s="24"/>
      <c r="P90" s="24"/>
    </row>
    <row r="91" spans="3:16" ht="21">
      <c r="C91" s="25" t="s">
        <v>14</v>
      </c>
      <c r="D91" s="1"/>
      <c r="H91" s="1"/>
      <c r="J91" s="10"/>
      <c r="K91" s="10"/>
      <c r="M91" s="24"/>
      <c r="N91" s="24"/>
      <c r="O91" s="24"/>
      <c r="P91" s="24"/>
    </row>
    <row r="92" spans="3:16" ht="21">
      <c r="C92" s="1"/>
      <c r="D92" s="1"/>
      <c r="H92" s="1"/>
      <c r="J92" s="10"/>
      <c r="K92" s="10"/>
      <c r="M92" s="24"/>
      <c r="N92" s="24"/>
      <c r="O92" s="24"/>
      <c r="P92" s="24"/>
    </row>
    <row r="93" spans="10:16" ht="15.75" thickBot="1">
      <c r="J93" s="10"/>
      <c r="K93" s="10"/>
      <c r="M93" s="24"/>
      <c r="N93" s="24"/>
      <c r="O93" s="24"/>
      <c r="P93" s="24"/>
    </row>
    <row r="94" spans="3:16" ht="15.75" customHeight="1" thickBot="1" thickTop="1">
      <c r="C94" s="132" t="s">
        <v>103</v>
      </c>
      <c r="D94" s="137"/>
      <c r="E94" s="137">
        <v>100172</v>
      </c>
      <c r="F94" s="137"/>
      <c r="G94" s="138"/>
      <c r="J94" s="147" t="s">
        <v>202</v>
      </c>
      <c r="K94" s="150" t="s">
        <v>200</v>
      </c>
      <c r="L94" s="145" t="s">
        <v>201</v>
      </c>
      <c r="M94" s="152" t="s">
        <v>84</v>
      </c>
      <c r="N94" s="153"/>
      <c r="O94" s="152" t="s">
        <v>85</v>
      </c>
      <c r="P94" s="153"/>
    </row>
    <row r="95" spans="2:16" ht="16.5" thickBot="1" thickTop="1">
      <c r="B95" s="129" t="s">
        <v>95</v>
      </c>
      <c r="C95" s="130"/>
      <c r="E95" s="9">
        <v>2014</v>
      </c>
      <c r="F95" s="9">
        <v>2015</v>
      </c>
      <c r="G95" s="11">
        <v>2016</v>
      </c>
      <c r="J95" s="148"/>
      <c r="K95" s="150"/>
      <c r="L95" s="146"/>
      <c r="M95" s="154"/>
      <c r="N95" s="155"/>
      <c r="O95" s="154"/>
      <c r="P95" s="155"/>
    </row>
    <row r="96" spans="1:16" ht="16.5" thickBot="1" thickTop="1">
      <c r="A96" s="136" t="s">
        <v>1</v>
      </c>
      <c r="B96" s="136"/>
      <c r="C96" s="136"/>
      <c r="D96" s="136"/>
      <c r="E96" s="97">
        <v>2206</v>
      </c>
      <c r="F96" s="97">
        <v>2279</v>
      </c>
      <c r="G96" s="109">
        <v>3034</v>
      </c>
      <c r="J96" s="148"/>
      <c r="K96" s="150"/>
      <c r="L96" s="146"/>
      <c r="M96" s="154"/>
      <c r="N96" s="155"/>
      <c r="O96" s="154"/>
      <c r="P96" s="155"/>
    </row>
    <row r="97" spans="1:16" ht="16.5" thickBot="1" thickTop="1">
      <c r="A97" s="136" t="s">
        <v>9</v>
      </c>
      <c r="B97" s="136"/>
      <c r="C97" s="136"/>
      <c r="D97" s="136"/>
      <c r="E97" s="97">
        <v>2020</v>
      </c>
      <c r="F97" s="97">
        <v>2741</v>
      </c>
      <c r="G97" s="109">
        <v>2992</v>
      </c>
      <c r="J97" s="148"/>
      <c r="K97" s="150"/>
      <c r="L97" s="146"/>
      <c r="M97" s="154"/>
      <c r="N97" s="155"/>
      <c r="O97" s="154"/>
      <c r="P97" s="155"/>
    </row>
    <row r="98" spans="1:16" ht="16.5" thickBot="1" thickTop="1">
      <c r="A98" s="136" t="s">
        <v>3</v>
      </c>
      <c r="B98" s="136"/>
      <c r="C98" s="136"/>
      <c r="D98" s="136"/>
      <c r="E98" s="97">
        <v>4226</v>
      </c>
      <c r="F98" s="97">
        <v>5020</v>
      </c>
      <c r="G98" s="109">
        <v>6026</v>
      </c>
      <c r="J98" s="148"/>
      <c r="K98" s="150"/>
      <c r="L98" s="146"/>
      <c r="M98" s="154"/>
      <c r="N98" s="155"/>
      <c r="O98" s="154"/>
      <c r="P98" s="155"/>
    </row>
    <row r="99" spans="1:16" ht="16.5" thickBot="1" thickTop="1">
      <c r="A99" s="136" t="s">
        <v>4</v>
      </c>
      <c r="B99" s="136"/>
      <c r="C99" s="136"/>
      <c r="D99" s="136"/>
      <c r="E99" s="97">
        <v>2279</v>
      </c>
      <c r="F99" s="97">
        <v>3034</v>
      </c>
      <c r="G99" s="109">
        <f>G98-G100</f>
        <v>3858.1371762130607</v>
      </c>
      <c r="J99" s="148"/>
      <c r="K99" s="150"/>
      <c r="L99" s="146"/>
      <c r="M99" s="156"/>
      <c r="N99" s="157"/>
      <c r="O99" s="156"/>
      <c r="P99" s="157"/>
    </row>
    <row r="100" spans="1:16" ht="16.5" customHeight="1" thickBot="1" thickTop="1">
      <c r="A100" s="136" t="s">
        <v>5</v>
      </c>
      <c r="B100" s="136"/>
      <c r="C100" s="136"/>
      <c r="D100" s="136"/>
      <c r="E100" s="97">
        <f>E98-E99</f>
        <v>1947</v>
      </c>
      <c r="F100" s="97">
        <f>F98-F99</f>
        <v>1986</v>
      </c>
      <c r="G100" s="109">
        <f>K102*G97/100</f>
        <v>2167.8628237869393</v>
      </c>
      <c r="J100" s="149"/>
      <c r="K100" s="150"/>
      <c r="L100" s="146"/>
      <c r="M100" s="20" t="s">
        <v>100</v>
      </c>
      <c r="N100" s="21" t="s">
        <v>101</v>
      </c>
      <c r="O100" s="20" t="s">
        <v>100</v>
      </c>
      <c r="P100" s="21" t="s">
        <v>101</v>
      </c>
    </row>
    <row r="101" spans="1:16" ht="16.5" thickBot="1" thickTop="1">
      <c r="A101" s="136" t="s">
        <v>6</v>
      </c>
      <c r="B101" s="136"/>
      <c r="C101" s="136"/>
      <c r="D101" s="136"/>
      <c r="E101" s="97">
        <v>6</v>
      </c>
      <c r="F101" s="97">
        <v>6</v>
      </c>
      <c r="G101" s="109">
        <v>6</v>
      </c>
      <c r="I101" s="2">
        <v>2014</v>
      </c>
      <c r="J101" s="16">
        <f>E99*100/E98</f>
        <v>53.928064363464266</v>
      </c>
      <c r="K101" s="17">
        <f>E100*100/E97</f>
        <v>96.38613861386139</v>
      </c>
      <c r="L101" s="40">
        <f>E99*365/E100/365</f>
        <v>1.1705187467899332</v>
      </c>
      <c r="M101" s="22">
        <f>E98/E101</f>
        <v>704.3333333333334</v>
      </c>
      <c r="N101" s="22">
        <f>E98/E102</f>
        <v>1408.6666666666667</v>
      </c>
      <c r="O101" s="22">
        <f>100000*E101/E94</f>
        <v>5.989697719921734</v>
      </c>
      <c r="P101" s="22">
        <f>100000*E102/E94</f>
        <v>2.994848859960867</v>
      </c>
    </row>
    <row r="102" spans="1:16" ht="16.5" thickBot="1" thickTop="1">
      <c r="A102" s="136" t="s">
        <v>7</v>
      </c>
      <c r="B102" s="136"/>
      <c r="C102" s="136"/>
      <c r="D102" s="136"/>
      <c r="E102" s="97">
        <v>3</v>
      </c>
      <c r="F102" s="97">
        <v>5</v>
      </c>
      <c r="G102" s="109">
        <v>5</v>
      </c>
      <c r="I102" s="2">
        <v>2015</v>
      </c>
      <c r="J102" s="18">
        <f>F99*100/F98</f>
        <v>60.43824701195219</v>
      </c>
      <c r="K102" s="17">
        <f>F100*100/F97</f>
        <v>72.45530828164904</v>
      </c>
      <c r="L102" s="40">
        <f>F99*365/F100/365</f>
        <v>1.527693856998993</v>
      </c>
      <c r="M102" s="22">
        <f>F98/F101</f>
        <v>836.6666666666666</v>
      </c>
      <c r="N102" s="22">
        <f>F98/F102</f>
        <v>1004</v>
      </c>
      <c r="O102" s="22">
        <f>100000*F101/E94</f>
        <v>5.989697719921734</v>
      </c>
      <c r="P102" s="22">
        <f>100000*F102/E94</f>
        <v>4.991414766601445</v>
      </c>
    </row>
    <row r="103" spans="1:16" ht="16.5" thickBot="1" thickTop="1">
      <c r="A103" s="133" t="s">
        <v>199</v>
      </c>
      <c r="B103" s="133"/>
      <c r="C103" s="133"/>
      <c r="D103" s="133"/>
      <c r="E103" s="133"/>
      <c r="F103" s="122">
        <v>23</v>
      </c>
      <c r="G103" s="124"/>
      <c r="I103" s="15">
        <v>2016</v>
      </c>
      <c r="J103" s="19">
        <f>G99*100/G98</f>
        <v>64.02484527403021</v>
      </c>
      <c r="K103" s="26"/>
      <c r="L103" s="41">
        <f>G99*365/G100/365</f>
        <v>1.7796961753666032</v>
      </c>
      <c r="M103" s="23">
        <f>G98/G101</f>
        <v>1004.3333333333334</v>
      </c>
      <c r="N103" s="23">
        <f>G98/G102</f>
        <v>1205.2</v>
      </c>
      <c r="O103" s="23">
        <f>100000*G101/E94</f>
        <v>5.989697719921734</v>
      </c>
      <c r="P103" s="23">
        <f>100000*G102/E94</f>
        <v>4.991414766601445</v>
      </c>
    </row>
    <row r="104" spans="1:16" ht="16.5" thickBot="1" thickTop="1">
      <c r="A104" s="134" t="s">
        <v>198</v>
      </c>
      <c r="B104" s="135"/>
      <c r="C104" s="135"/>
      <c r="D104" s="135"/>
      <c r="E104" s="135"/>
      <c r="F104" s="123">
        <v>8</v>
      </c>
      <c r="G104" s="124"/>
      <c r="J104" s="10"/>
      <c r="K104" s="10"/>
      <c r="M104" s="24"/>
      <c r="N104" s="24"/>
      <c r="O104" s="24"/>
      <c r="P104" s="24"/>
    </row>
    <row r="105" spans="10:16" ht="15.75" thickTop="1">
      <c r="J105" s="10"/>
      <c r="K105" s="10"/>
      <c r="M105" s="24"/>
      <c r="N105" s="24"/>
      <c r="O105" s="24" t="s">
        <v>104</v>
      </c>
      <c r="P105" s="24"/>
    </row>
    <row r="106" spans="3:16" ht="21">
      <c r="C106" s="25" t="s">
        <v>15</v>
      </c>
      <c r="D106" s="1"/>
      <c r="H106" s="1"/>
      <c r="J106" s="10"/>
      <c r="K106" s="10"/>
      <c r="M106" s="24"/>
      <c r="N106" s="24"/>
      <c r="O106" s="24"/>
      <c r="P106" s="24"/>
    </row>
    <row r="107" spans="3:16" ht="21">
      <c r="C107" s="1"/>
      <c r="D107" s="1"/>
      <c r="H107" s="1"/>
      <c r="J107" s="10"/>
      <c r="K107" s="10"/>
      <c r="M107" s="24"/>
      <c r="N107" s="24"/>
      <c r="O107" s="24"/>
      <c r="P107" s="24"/>
    </row>
    <row r="108" spans="10:16" ht="15.75" thickBot="1">
      <c r="J108" s="10"/>
      <c r="K108" s="10"/>
      <c r="M108" s="24"/>
      <c r="N108" s="24"/>
      <c r="O108" s="24"/>
      <c r="P108" s="24"/>
    </row>
    <row r="109" spans="3:16" ht="15.75" customHeight="1" thickBot="1" thickTop="1">
      <c r="C109" s="132" t="s">
        <v>103</v>
      </c>
      <c r="D109" s="137"/>
      <c r="E109" s="137">
        <v>58352</v>
      </c>
      <c r="F109" s="137"/>
      <c r="G109" s="138"/>
      <c r="J109" s="147" t="s">
        <v>202</v>
      </c>
      <c r="K109" s="150" t="s">
        <v>200</v>
      </c>
      <c r="L109" s="145" t="s">
        <v>201</v>
      </c>
      <c r="M109" s="152" t="s">
        <v>84</v>
      </c>
      <c r="N109" s="153"/>
      <c r="O109" s="152" t="s">
        <v>85</v>
      </c>
      <c r="P109" s="153"/>
    </row>
    <row r="110" spans="2:16" ht="16.5" thickBot="1" thickTop="1">
      <c r="B110" s="129" t="s">
        <v>95</v>
      </c>
      <c r="C110" s="130"/>
      <c r="E110" s="9">
        <v>2014</v>
      </c>
      <c r="F110" s="9">
        <v>2015</v>
      </c>
      <c r="G110" s="11">
        <v>2016</v>
      </c>
      <c r="J110" s="148"/>
      <c r="K110" s="150"/>
      <c r="L110" s="146"/>
      <c r="M110" s="154"/>
      <c r="N110" s="155"/>
      <c r="O110" s="154"/>
      <c r="P110" s="155"/>
    </row>
    <row r="111" spans="1:16" ht="16.5" thickBot="1" thickTop="1">
      <c r="A111" s="136" t="s">
        <v>1</v>
      </c>
      <c r="B111" s="136"/>
      <c r="C111" s="136"/>
      <c r="D111" s="136"/>
      <c r="E111" s="97">
        <v>1591</v>
      </c>
      <c r="F111" s="97">
        <v>1201</v>
      </c>
      <c r="G111" s="109">
        <v>1291</v>
      </c>
      <c r="J111" s="148"/>
      <c r="K111" s="150"/>
      <c r="L111" s="146"/>
      <c r="M111" s="154"/>
      <c r="N111" s="155"/>
      <c r="O111" s="154"/>
      <c r="P111" s="155"/>
    </row>
    <row r="112" spans="1:16" ht="16.5" thickBot="1" thickTop="1">
      <c r="A112" s="136" t="s">
        <v>9</v>
      </c>
      <c r="B112" s="136"/>
      <c r="C112" s="136"/>
      <c r="D112" s="136"/>
      <c r="E112" s="97">
        <v>1512</v>
      </c>
      <c r="F112" s="97">
        <v>1527</v>
      </c>
      <c r="G112" s="109">
        <v>1604</v>
      </c>
      <c r="J112" s="148"/>
      <c r="K112" s="150"/>
      <c r="L112" s="146"/>
      <c r="M112" s="154"/>
      <c r="N112" s="155"/>
      <c r="O112" s="154"/>
      <c r="P112" s="155"/>
    </row>
    <row r="113" spans="1:16" ht="16.5" thickBot="1" thickTop="1">
      <c r="A113" s="136" t="s">
        <v>3</v>
      </c>
      <c r="B113" s="136"/>
      <c r="C113" s="136"/>
      <c r="D113" s="136"/>
      <c r="E113" s="97">
        <v>3101</v>
      </c>
      <c r="F113" s="97">
        <v>2763</v>
      </c>
      <c r="G113" s="109">
        <v>2895</v>
      </c>
      <c r="J113" s="148"/>
      <c r="K113" s="150"/>
      <c r="L113" s="146"/>
      <c r="M113" s="154"/>
      <c r="N113" s="155"/>
      <c r="O113" s="154"/>
      <c r="P113" s="155"/>
    </row>
    <row r="114" spans="1:16" ht="16.5" thickBot="1" thickTop="1">
      <c r="A114" s="136" t="s">
        <v>4</v>
      </c>
      <c r="B114" s="136"/>
      <c r="C114" s="136"/>
      <c r="D114" s="136"/>
      <c r="E114" s="97">
        <v>1201</v>
      </c>
      <c r="F114" s="97">
        <v>1291</v>
      </c>
      <c r="G114" s="109">
        <f>G113-G115</f>
        <v>1348.773411918795</v>
      </c>
      <c r="J114" s="148"/>
      <c r="K114" s="150"/>
      <c r="L114" s="146"/>
      <c r="M114" s="156"/>
      <c r="N114" s="157"/>
      <c r="O114" s="156"/>
      <c r="P114" s="157"/>
    </row>
    <row r="115" spans="1:16" ht="16.5" customHeight="1" thickBot="1" thickTop="1">
      <c r="A115" s="136" t="s">
        <v>5</v>
      </c>
      <c r="B115" s="136"/>
      <c r="C115" s="136"/>
      <c r="D115" s="136"/>
      <c r="E115" s="97">
        <f>E113-E114</f>
        <v>1900</v>
      </c>
      <c r="F115" s="97">
        <f>F113-F114</f>
        <v>1472</v>
      </c>
      <c r="G115" s="109">
        <f>K117*G112/100</f>
        <v>1546.226588081205</v>
      </c>
      <c r="J115" s="149"/>
      <c r="K115" s="150"/>
      <c r="L115" s="146"/>
      <c r="M115" s="20" t="s">
        <v>100</v>
      </c>
      <c r="N115" s="21" t="s">
        <v>101</v>
      </c>
      <c r="O115" s="20" t="s">
        <v>100</v>
      </c>
      <c r="P115" s="21" t="s">
        <v>101</v>
      </c>
    </row>
    <row r="116" spans="1:16" ht="16.5" thickBot="1" thickTop="1">
      <c r="A116" s="136" t="s">
        <v>6</v>
      </c>
      <c r="B116" s="136"/>
      <c r="C116" s="136"/>
      <c r="D116" s="136"/>
      <c r="E116" s="97">
        <v>4</v>
      </c>
      <c r="F116" s="97">
        <v>4</v>
      </c>
      <c r="G116" s="109">
        <v>4</v>
      </c>
      <c r="I116" s="2">
        <v>2014</v>
      </c>
      <c r="J116" s="16">
        <f>E114*100/E113</f>
        <v>38.72944211544663</v>
      </c>
      <c r="K116" s="17">
        <f>E115*100/E112</f>
        <v>125.66137566137566</v>
      </c>
      <c r="L116" s="40">
        <f>E114*365/E115/365</f>
        <v>0.6321052631578947</v>
      </c>
      <c r="M116" s="22">
        <f>E113/E116</f>
        <v>775.25</v>
      </c>
      <c r="N116" s="22">
        <f>E113/E117</f>
        <v>1033.6666666666667</v>
      </c>
      <c r="O116" s="22">
        <f>100000*E116/E109</f>
        <v>6.854949273375377</v>
      </c>
      <c r="P116" s="22">
        <f>100000*E117/E109</f>
        <v>5.141211955031533</v>
      </c>
    </row>
    <row r="117" spans="1:16" ht="16.5" thickBot="1" thickTop="1">
      <c r="A117" s="136" t="s">
        <v>7</v>
      </c>
      <c r="B117" s="136"/>
      <c r="C117" s="136"/>
      <c r="D117" s="136"/>
      <c r="E117" s="97">
        <v>3</v>
      </c>
      <c r="F117" s="97">
        <v>3</v>
      </c>
      <c r="G117" s="109">
        <v>3</v>
      </c>
      <c r="I117" s="2">
        <v>2015</v>
      </c>
      <c r="J117" s="18">
        <f>F114*100/F113</f>
        <v>46.72457473760405</v>
      </c>
      <c r="K117" s="17">
        <f>F115*100/F112</f>
        <v>96.39816633922725</v>
      </c>
      <c r="L117" s="40">
        <f>F114*365/F115/365</f>
        <v>0.8770380434782608</v>
      </c>
      <c r="M117" s="22">
        <f>F113/F116</f>
        <v>690.75</v>
      </c>
      <c r="N117" s="22">
        <f>F113/F117</f>
        <v>921</v>
      </c>
      <c r="O117" s="22">
        <f>100000*F116/E109</f>
        <v>6.854949273375377</v>
      </c>
      <c r="P117" s="22">
        <f>100000*F117/E109</f>
        <v>5.141211955031533</v>
      </c>
    </row>
    <row r="118" spans="1:16" ht="16.5" thickBot="1" thickTop="1">
      <c r="A118" s="133" t="s">
        <v>199</v>
      </c>
      <c r="B118" s="133"/>
      <c r="C118" s="133"/>
      <c r="D118" s="133"/>
      <c r="E118" s="133"/>
      <c r="F118" s="122">
        <v>23</v>
      </c>
      <c r="G118" s="124"/>
      <c r="I118" s="15">
        <v>2016</v>
      </c>
      <c r="J118" s="19">
        <f>G114*100/G113</f>
        <v>46.589755161270986</v>
      </c>
      <c r="K118" s="26"/>
      <c r="L118" s="41">
        <f>G114*365/G115/365</f>
        <v>0.8722999735715061</v>
      </c>
      <c r="M118" s="23">
        <f>G113/G116</f>
        <v>723.75</v>
      </c>
      <c r="N118" s="23">
        <f>G113/G117</f>
        <v>965</v>
      </c>
      <c r="O118" s="23">
        <f>100000*G116/E109</f>
        <v>6.854949273375377</v>
      </c>
      <c r="P118" s="23">
        <f>100000*G117/E109</f>
        <v>5.141211955031533</v>
      </c>
    </row>
    <row r="119" spans="1:16" ht="16.5" thickBot="1" thickTop="1">
      <c r="A119" s="134" t="s">
        <v>198</v>
      </c>
      <c r="B119" s="135"/>
      <c r="C119" s="135"/>
      <c r="D119" s="135"/>
      <c r="E119" s="135"/>
      <c r="F119" s="123">
        <v>5</v>
      </c>
      <c r="G119" s="124"/>
      <c r="J119" s="10"/>
      <c r="K119" s="10"/>
      <c r="M119" s="24"/>
      <c r="N119" s="24"/>
      <c r="O119" s="24"/>
      <c r="P119" s="24"/>
    </row>
    <row r="120" spans="10:16" ht="15.75" thickTop="1">
      <c r="J120" s="10"/>
      <c r="K120" s="10"/>
      <c r="M120" s="24"/>
      <c r="N120" s="24"/>
      <c r="O120" s="24"/>
      <c r="P120" s="24"/>
    </row>
    <row r="121" spans="1:16" ht="21">
      <c r="A121" s="127" t="s">
        <v>16</v>
      </c>
      <c r="B121" s="127"/>
      <c r="C121" s="127"/>
      <c r="D121" s="127"/>
      <c r="E121" s="127"/>
      <c r="F121" s="127"/>
      <c r="G121" s="12"/>
      <c r="J121" s="10"/>
      <c r="K121" s="10"/>
      <c r="M121" s="24"/>
      <c r="N121" s="24"/>
      <c r="O121" s="24"/>
      <c r="P121" s="24"/>
    </row>
    <row r="122" spans="10:16" ht="15">
      <c r="J122" s="10" t="s">
        <v>204</v>
      </c>
      <c r="K122" s="10"/>
      <c r="M122" s="24"/>
      <c r="N122" s="24"/>
      <c r="O122" s="24"/>
      <c r="P122" s="24"/>
    </row>
    <row r="123" spans="10:16" ht="15.75" thickBot="1">
      <c r="J123" s="10"/>
      <c r="K123" s="10"/>
      <c r="M123" s="24"/>
      <c r="N123" s="24"/>
      <c r="O123" s="24"/>
      <c r="P123" s="24"/>
    </row>
    <row r="124" spans="3:16" ht="15.75" customHeight="1" thickBot="1" thickTop="1">
      <c r="C124" s="132" t="s">
        <v>103</v>
      </c>
      <c r="D124" s="137"/>
      <c r="E124" s="137">
        <v>229415</v>
      </c>
      <c r="F124" s="137"/>
      <c r="G124" s="138"/>
      <c r="J124" s="147" t="s">
        <v>202</v>
      </c>
      <c r="K124" s="150" t="s">
        <v>200</v>
      </c>
      <c r="L124" s="145" t="s">
        <v>201</v>
      </c>
      <c r="M124" s="152" t="s">
        <v>84</v>
      </c>
      <c r="N124" s="153"/>
      <c r="O124" s="152" t="s">
        <v>85</v>
      </c>
      <c r="P124" s="153"/>
    </row>
    <row r="125" spans="2:16" ht="16.5" thickBot="1" thickTop="1">
      <c r="B125" s="129" t="s">
        <v>94</v>
      </c>
      <c r="C125" s="131"/>
      <c r="E125" s="9">
        <v>2014</v>
      </c>
      <c r="F125" s="9">
        <v>2015</v>
      </c>
      <c r="G125" s="11">
        <v>2016</v>
      </c>
      <c r="J125" s="148"/>
      <c r="K125" s="150"/>
      <c r="L125" s="146"/>
      <c r="M125" s="154"/>
      <c r="N125" s="155"/>
      <c r="O125" s="154"/>
      <c r="P125" s="155"/>
    </row>
    <row r="126" spans="1:16" ht="16.5" thickBot="1" thickTop="1">
      <c r="A126" s="136" t="s">
        <v>1</v>
      </c>
      <c r="B126" s="136"/>
      <c r="C126" s="136"/>
      <c r="D126" s="136"/>
      <c r="E126" s="97">
        <v>29</v>
      </c>
      <c r="F126" s="97">
        <v>62</v>
      </c>
      <c r="G126" s="109">
        <v>136</v>
      </c>
      <c r="J126" s="148"/>
      <c r="K126" s="150"/>
      <c r="L126" s="146"/>
      <c r="M126" s="154"/>
      <c r="N126" s="155"/>
      <c r="O126" s="154"/>
      <c r="P126" s="155"/>
    </row>
    <row r="127" spans="1:16" ht="16.5" thickBot="1" thickTop="1">
      <c r="A127" s="136" t="s">
        <v>9</v>
      </c>
      <c r="B127" s="136"/>
      <c r="C127" s="136"/>
      <c r="D127" s="136"/>
      <c r="E127" s="97">
        <v>1465</v>
      </c>
      <c r="F127" s="97">
        <v>1322</v>
      </c>
      <c r="G127" s="109">
        <v>1408</v>
      </c>
      <c r="J127" s="148"/>
      <c r="K127" s="150"/>
      <c r="L127" s="146"/>
      <c r="M127" s="154"/>
      <c r="N127" s="155"/>
      <c r="O127" s="154"/>
      <c r="P127" s="155"/>
    </row>
    <row r="128" spans="1:16" ht="16.5" thickBot="1" thickTop="1">
      <c r="A128" s="136" t="s">
        <v>3</v>
      </c>
      <c r="B128" s="136"/>
      <c r="C128" s="136"/>
      <c r="D128" s="136"/>
      <c r="E128" s="97">
        <v>1494</v>
      </c>
      <c r="F128" s="97">
        <v>1384</v>
      </c>
      <c r="G128" s="109">
        <v>1534</v>
      </c>
      <c r="J128" s="148"/>
      <c r="K128" s="150"/>
      <c r="L128" s="146"/>
      <c r="M128" s="154"/>
      <c r="N128" s="155"/>
      <c r="O128" s="154"/>
      <c r="P128" s="155"/>
    </row>
    <row r="129" spans="1:16" ht="16.5" thickBot="1" thickTop="1">
      <c r="A129" s="136" t="s">
        <v>4</v>
      </c>
      <c r="B129" s="136"/>
      <c r="C129" s="136"/>
      <c r="D129" s="136"/>
      <c r="E129" s="97">
        <v>62</v>
      </c>
      <c r="F129" s="97">
        <v>136</v>
      </c>
      <c r="G129" s="109">
        <f>G128-G130</f>
        <v>204.81391830559755</v>
      </c>
      <c r="J129" s="148"/>
      <c r="K129" s="150"/>
      <c r="L129" s="146"/>
      <c r="M129" s="156"/>
      <c r="N129" s="157"/>
      <c r="O129" s="156"/>
      <c r="P129" s="157"/>
    </row>
    <row r="130" spans="1:16" ht="16.5" customHeight="1" thickBot="1" thickTop="1">
      <c r="A130" s="136" t="s">
        <v>5</v>
      </c>
      <c r="B130" s="136"/>
      <c r="C130" s="136"/>
      <c r="D130" s="136"/>
      <c r="E130" s="97">
        <f>E128-E129</f>
        <v>1432</v>
      </c>
      <c r="F130" s="97">
        <f>F128-F129</f>
        <v>1248</v>
      </c>
      <c r="G130" s="109">
        <f>K132*G127/100</f>
        <v>1329.1860816944024</v>
      </c>
      <c r="J130" s="149"/>
      <c r="K130" s="150"/>
      <c r="L130" s="146"/>
      <c r="M130" s="20" t="s">
        <v>100</v>
      </c>
      <c r="N130" s="21" t="s">
        <v>101</v>
      </c>
      <c r="O130" s="20" t="s">
        <v>100</v>
      </c>
      <c r="P130" s="21" t="s">
        <v>101</v>
      </c>
    </row>
    <row r="131" spans="1:16" ht="16.5" thickBot="1" thickTop="1">
      <c r="A131" s="136" t="s">
        <v>6</v>
      </c>
      <c r="B131" s="136"/>
      <c r="C131" s="136"/>
      <c r="D131" s="136"/>
      <c r="E131" s="97">
        <v>4</v>
      </c>
      <c r="F131" s="97">
        <v>5</v>
      </c>
      <c r="G131" s="109">
        <v>5</v>
      </c>
      <c r="I131" s="2">
        <v>2014</v>
      </c>
      <c r="J131" s="16">
        <f>E129*100/E128</f>
        <v>4.149933065595716</v>
      </c>
      <c r="K131" s="17">
        <f>E130*100/E127</f>
        <v>97.74744027303754</v>
      </c>
      <c r="L131" s="40">
        <f>E129*365/E130/365</f>
        <v>0.043296089385474856</v>
      </c>
      <c r="M131" s="22">
        <f>E128/E131</f>
        <v>373.5</v>
      </c>
      <c r="N131" s="22">
        <f>E128/E132</f>
        <v>373.5</v>
      </c>
      <c r="O131" s="22">
        <f>100000*E131/E124</f>
        <v>1.7435651548503803</v>
      </c>
      <c r="P131" s="22">
        <f>100000*E132/E124</f>
        <v>1.7435651548503803</v>
      </c>
    </row>
    <row r="132" spans="1:16" ht="16.5" thickBot="1" thickTop="1">
      <c r="A132" s="136" t="s">
        <v>7</v>
      </c>
      <c r="B132" s="136"/>
      <c r="C132" s="136"/>
      <c r="D132" s="136"/>
      <c r="E132" s="97">
        <v>4</v>
      </c>
      <c r="F132" s="97">
        <v>5</v>
      </c>
      <c r="G132" s="111">
        <v>6</v>
      </c>
      <c r="I132" s="2">
        <v>2015</v>
      </c>
      <c r="J132" s="18">
        <f>F129*100/F128</f>
        <v>9.826589595375722</v>
      </c>
      <c r="K132" s="17">
        <f>F130*100/F127</f>
        <v>94.40242057488653</v>
      </c>
      <c r="L132" s="40">
        <f>F129*365/F130/365</f>
        <v>0.10897435897435899</v>
      </c>
      <c r="M132" s="22">
        <f>F128/F131</f>
        <v>276.8</v>
      </c>
      <c r="N132" s="22">
        <f>F128/F132</f>
        <v>276.8</v>
      </c>
      <c r="O132" s="22">
        <f>100000*F131/E124</f>
        <v>2.1794564435629753</v>
      </c>
      <c r="P132" s="22">
        <f>100000*F132/E124</f>
        <v>2.1794564435629753</v>
      </c>
    </row>
    <row r="133" spans="1:16" ht="16.5" thickBot="1" thickTop="1">
      <c r="A133" s="133" t="s">
        <v>199</v>
      </c>
      <c r="B133" s="133"/>
      <c r="C133" s="133"/>
      <c r="D133" s="133"/>
      <c r="E133" s="133"/>
      <c r="F133" s="122">
        <v>6</v>
      </c>
      <c r="G133" s="124"/>
      <c r="I133" s="15">
        <v>2016</v>
      </c>
      <c r="J133" s="19">
        <f>G129*100/G128</f>
        <v>13.351624400625655</v>
      </c>
      <c r="K133" s="26"/>
      <c r="L133" s="41">
        <f>G129*365/G130/365</f>
        <v>0.15408972537878785</v>
      </c>
      <c r="M133" s="23">
        <f>G128/G131</f>
        <v>306.8</v>
      </c>
      <c r="N133" s="23">
        <f>G128/G132</f>
        <v>255.66666666666666</v>
      </c>
      <c r="O133" s="23">
        <f>100000*G131/E124</f>
        <v>2.1794564435629753</v>
      </c>
      <c r="P133" s="23">
        <f>100000*G132/E124</f>
        <v>2.6153477322755703</v>
      </c>
    </row>
    <row r="134" spans="1:16" ht="16.5" thickBot="1" thickTop="1">
      <c r="A134" s="134" t="s">
        <v>198</v>
      </c>
      <c r="B134" s="135"/>
      <c r="C134" s="135"/>
      <c r="D134" s="135"/>
      <c r="E134" s="135"/>
      <c r="F134" s="123">
        <v>7</v>
      </c>
      <c r="G134" s="124"/>
      <c r="J134" s="10"/>
      <c r="K134" s="10"/>
      <c r="M134" s="24"/>
      <c r="N134" s="24"/>
      <c r="O134" s="24"/>
      <c r="P134" s="24"/>
    </row>
    <row r="135" spans="10:16" ht="15.75" thickTop="1">
      <c r="J135" s="10"/>
      <c r="K135" s="10"/>
      <c r="M135" s="24"/>
      <c r="N135" s="24"/>
      <c r="O135" s="24"/>
      <c r="P135" s="24"/>
    </row>
    <row r="136" spans="2:16" ht="18.75">
      <c r="B136" s="127" t="s">
        <v>17</v>
      </c>
      <c r="C136" s="128"/>
      <c r="D136" s="128"/>
      <c r="E136" s="128"/>
      <c r="F136" s="128"/>
      <c r="H136" t="s">
        <v>205</v>
      </c>
      <c r="J136" s="10"/>
      <c r="K136" s="10"/>
      <c r="M136" s="24"/>
      <c r="N136" s="24"/>
      <c r="O136" s="24"/>
      <c r="P136" s="24"/>
    </row>
    <row r="137" spans="10:16" ht="15.75" thickBot="1">
      <c r="J137" s="10"/>
      <c r="K137" s="10"/>
      <c r="M137" s="24"/>
      <c r="N137" s="24"/>
      <c r="O137" s="24"/>
      <c r="P137" s="24"/>
    </row>
    <row r="138" spans="3:16" ht="15.75" customHeight="1" thickBot="1" thickTop="1">
      <c r="C138" s="132" t="s">
        <v>103</v>
      </c>
      <c r="D138" s="137"/>
      <c r="E138" s="137">
        <v>140178</v>
      </c>
      <c r="F138" s="137"/>
      <c r="G138" s="138"/>
      <c r="J138" s="147" t="s">
        <v>202</v>
      </c>
      <c r="K138" s="150" t="s">
        <v>200</v>
      </c>
      <c r="L138" s="145" t="s">
        <v>201</v>
      </c>
      <c r="M138" s="152" t="s">
        <v>84</v>
      </c>
      <c r="N138" s="153"/>
      <c r="O138" s="152" t="s">
        <v>85</v>
      </c>
      <c r="P138" s="153"/>
    </row>
    <row r="139" spans="2:16" ht="16.5" thickBot="1" thickTop="1">
      <c r="B139" s="129" t="s">
        <v>95</v>
      </c>
      <c r="C139" s="131"/>
      <c r="E139" s="9">
        <v>2014</v>
      </c>
      <c r="F139" s="9">
        <v>2015</v>
      </c>
      <c r="G139" s="11">
        <v>2016</v>
      </c>
      <c r="J139" s="148"/>
      <c r="K139" s="150"/>
      <c r="L139" s="146"/>
      <c r="M139" s="154"/>
      <c r="N139" s="155"/>
      <c r="O139" s="154"/>
      <c r="P139" s="155"/>
    </row>
    <row r="140" spans="1:16" ht="16.5" thickBot="1" thickTop="1">
      <c r="A140" s="136" t="s">
        <v>1</v>
      </c>
      <c r="B140" s="136"/>
      <c r="C140" s="136"/>
      <c r="D140" s="136"/>
      <c r="E140" s="97">
        <v>1577</v>
      </c>
      <c r="F140" s="97">
        <v>2821</v>
      </c>
      <c r="G140" s="109">
        <v>3374</v>
      </c>
      <c r="J140" s="148"/>
      <c r="K140" s="150"/>
      <c r="L140" s="146"/>
      <c r="M140" s="154"/>
      <c r="N140" s="155"/>
      <c r="O140" s="154"/>
      <c r="P140" s="155"/>
    </row>
    <row r="141" spans="1:16" ht="16.5" thickBot="1" thickTop="1">
      <c r="A141" s="136" t="s">
        <v>9</v>
      </c>
      <c r="B141" s="136"/>
      <c r="C141" s="136"/>
      <c r="D141" s="136"/>
      <c r="E141" s="97">
        <v>4736</v>
      </c>
      <c r="F141" s="97">
        <v>5071</v>
      </c>
      <c r="G141" s="109">
        <v>4520</v>
      </c>
      <c r="J141" s="148"/>
      <c r="K141" s="150"/>
      <c r="L141" s="146"/>
      <c r="M141" s="154"/>
      <c r="N141" s="155"/>
      <c r="O141" s="154"/>
      <c r="P141" s="155"/>
    </row>
    <row r="142" spans="1:16" ht="16.5" thickBot="1" thickTop="1">
      <c r="A142" s="136" t="s">
        <v>3</v>
      </c>
      <c r="B142" s="136"/>
      <c r="C142" s="136"/>
      <c r="D142" s="136"/>
      <c r="E142" s="97">
        <v>6313</v>
      </c>
      <c r="F142" s="97">
        <v>7892</v>
      </c>
      <c r="G142" s="109">
        <v>7894</v>
      </c>
      <c r="J142" s="148"/>
      <c r="K142" s="150"/>
      <c r="L142" s="146"/>
      <c r="M142" s="154"/>
      <c r="N142" s="155"/>
      <c r="O142" s="154"/>
      <c r="P142" s="155"/>
    </row>
    <row r="143" spans="1:16" ht="16.5" thickBot="1" thickTop="1">
      <c r="A143" s="136" t="s">
        <v>4</v>
      </c>
      <c r="B143" s="136"/>
      <c r="C143" s="136"/>
      <c r="D143" s="136"/>
      <c r="E143" s="97">
        <v>2821</v>
      </c>
      <c r="F143" s="97">
        <v>3374</v>
      </c>
      <c r="G143" s="109">
        <f>G142-G144</f>
        <v>3866.9126405048314</v>
      </c>
      <c r="J143" s="148"/>
      <c r="K143" s="150"/>
      <c r="L143" s="146"/>
      <c r="M143" s="156"/>
      <c r="N143" s="157"/>
      <c r="O143" s="156"/>
      <c r="P143" s="157"/>
    </row>
    <row r="144" spans="1:16" ht="16.5" customHeight="1" thickBot="1" thickTop="1">
      <c r="A144" s="136" t="s">
        <v>5</v>
      </c>
      <c r="B144" s="136"/>
      <c r="C144" s="136"/>
      <c r="D144" s="136"/>
      <c r="E144" s="97">
        <f>E142-E143</f>
        <v>3492</v>
      </c>
      <c r="F144" s="97">
        <f>F142-F143</f>
        <v>4518</v>
      </c>
      <c r="G144" s="109">
        <f>K146*G141/100</f>
        <v>4027.0873594951686</v>
      </c>
      <c r="J144" s="149"/>
      <c r="K144" s="150"/>
      <c r="L144" s="146"/>
      <c r="M144" s="20" t="s">
        <v>100</v>
      </c>
      <c r="N144" s="21" t="s">
        <v>101</v>
      </c>
      <c r="O144" s="20" t="s">
        <v>100</v>
      </c>
      <c r="P144" s="21" t="s">
        <v>101</v>
      </c>
    </row>
    <row r="145" spans="1:16" ht="16.5" thickBot="1" thickTop="1">
      <c r="A145" s="136" t="s">
        <v>6</v>
      </c>
      <c r="B145" s="136"/>
      <c r="C145" s="136"/>
      <c r="D145" s="136"/>
      <c r="E145" s="97">
        <v>8</v>
      </c>
      <c r="F145" s="97">
        <v>8</v>
      </c>
      <c r="G145" s="109">
        <v>8</v>
      </c>
      <c r="I145" s="2">
        <v>2014</v>
      </c>
      <c r="J145" s="16">
        <f>E143*100/E142</f>
        <v>44.685569459844764</v>
      </c>
      <c r="K145" s="17">
        <f>E144*100/E141</f>
        <v>73.73310810810811</v>
      </c>
      <c r="L145" s="40">
        <f>E143*365/E144/365</f>
        <v>0.8078465063001146</v>
      </c>
      <c r="M145" s="22">
        <f>E142/E145</f>
        <v>789.125</v>
      </c>
      <c r="N145" s="22">
        <f>E142/E146</f>
        <v>1578.25</v>
      </c>
      <c r="O145" s="22">
        <f>100000*E145/E138</f>
        <v>5.7070296337513735</v>
      </c>
      <c r="P145" s="22">
        <f>100000*E146/E138</f>
        <v>2.8535148168756868</v>
      </c>
    </row>
    <row r="146" spans="1:16" ht="16.5" thickBot="1" thickTop="1">
      <c r="A146" s="136" t="s">
        <v>7</v>
      </c>
      <c r="B146" s="136"/>
      <c r="C146" s="136"/>
      <c r="D146" s="136"/>
      <c r="E146" s="97">
        <v>4</v>
      </c>
      <c r="F146" s="97">
        <v>6</v>
      </c>
      <c r="G146" s="109">
        <v>6</v>
      </c>
      <c r="I146" s="2">
        <v>2015</v>
      </c>
      <c r="J146" s="18">
        <f>F143*100/F142</f>
        <v>42.7521540800811</v>
      </c>
      <c r="K146" s="17">
        <f>F144*100/F141</f>
        <v>89.0948530861763</v>
      </c>
      <c r="L146" s="40">
        <f>F143*365/F144/365</f>
        <v>0.7467906153165117</v>
      </c>
      <c r="M146" s="22">
        <f>F142/F145</f>
        <v>986.5</v>
      </c>
      <c r="N146" s="22">
        <f>F142/F146</f>
        <v>1315.3333333333333</v>
      </c>
      <c r="O146" s="22">
        <f>100000*F145/E138</f>
        <v>5.7070296337513735</v>
      </c>
      <c r="P146" s="22">
        <f>100000*F146/E138</f>
        <v>4.28027222531353</v>
      </c>
    </row>
    <row r="147" spans="1:16" ht="16.5" thickBot="1" thickTop="1">
      <c r="A147" s="133" t="s">
        <v>199</v>
      </c>
      <c r="B147" s="133"/>
      <c r="C147" s="133"/>
      <c r="D147" s="133"/>
      <c r="E147" s="133"/>
      <c r="F147" s="122">
        <v>45</v>
      </c>
      <c r="G147" s="124"/>
      <c r="I147" s="15">
        <v>2016</v>
      </c>
      <c r="J147" s="19">
        <f>G143*100/G142</f>
        <v>48.985465423167355</v>
      </c>
      <c r="K147" s="26"/>
      <c r="L147" s="41">
        <f>G143*365/G144/365</f>
        <v>0.9602256656755475</v>
      </c>
      <c r="M147" s="23">
        <f>G142/G145</f>
        <v>986.75</v>
      </c>
      <c r="N147" s="23">
        <f>G142/G146</f>
        <v>1315.6666666666667</v>
      </c>
      <c r="O147" s="23">
        <f>100000*G145/E138</f>
        <v>5.7070296337513735</v>
      </c>
      <c r="P147" s="23">
        <f>100000*G146/E138</f>
        <v>4.28027222531353</v>
      </c>
    </row>
    <row r="148" spans="1:16" ht="16.5" thickBot="1" thickTop="1">
      <c r="A148" s="134" t="s">
        <v>198</v>
      </c>
      <c r="B148" s="135"/>
      <c r="C148" s="135"/>
      <c r="D148" s="135"/>
      <c r="E148" s="135"/>
      <c r="F148" s="123">
        <v>18</v>
      </c>
      <c r="G148" s="124"/>
      <c r="J148" s="10"/>
      <c r="K148" s="10"/>
      <c r="M148" s="24"/>
      <c r="N148" s="24"/>
      <c r="O148" s="24"/>
      <c r="P148" s="24"/>
    </row>
    <row r="149" spans="10:16" ht="15.75" thickTop="1">
      <c r="J149" s="10"/>
      <c r="K149" s="10"/>
      <c r="M149" s="24"/>
      <c r="N149" s="24"/>
      <c r="O149" s="24"/>
      <c r="P149" s="24"/>
    </row>
    <row r="150" spans="2:16" ht="18.75">
      <c r="B150" s="127" t="s">
        <v>18</v>
      </c>
      <c r="C150" s="128"/>
      <c r="D150" s="128"/>
      <c r="E150" s="128"/>
      <c r="F150" s="128"/>
      <c r="J150" s="10"/>
      <c r="K150" s="10"/>
      <c r="M150" s="24"/>
      <c r="N150" s="24"/>
      <c r="O150" s="24"/>
      <c r="P150" s="24"/>
    </row>
    <row r="151" spans="10:16" ht="15.75" thickBot="1">
      <c r="J151" s="10"/>
      <c r="K151" s="10"/>
      <c r="M151" s="24"/>
      <c r="N151" s="24"/>
      <c r="O151" s="24"/>
      <c r="P151" s="24"/>
    </row>
    <row r="152" spans="3:16" ht="15.75" customHeight="1" thickBot="1" thickTop="1">
      <c r="C152" s="132" t="s">
        <v>103</v>
      </c>
      <c r="D152" s="137"/>
      <c r="E152" s="137">
        <v>89237</v>
      </c>
      <c r="F152" s="137"/>
      <c r="G152" s="138"/>
      <c r="J152" s="147" t="s">
        <v>202</v>
      </c>
      <c r="K152" s="150" t="s">
        <v>200</v>
      </c>
      <c r="L152" s="145" t="s">
        <v>201</v>
      </c>
      <c r="M152" s="152" t="s">
        <v>84</v>
      </c>
      <c r="N152" s="153"/>
      <c r="O152" s="152" t="s">
        <v>85</v>
      </c>
      <c r="P152" s="153"/>
    </row>
    <row r="153" spans="2:16" ht="16.5" thickBot="1" thickTop="1">
      <c r="B153" s="129" t="s">
        <v>95</v>
      </c>
      <c r="C153" s="130"/>
      <c r="E153" s="9">
        <v>2014</v>
      </c>
      <c r="F153" s="9">
        <v>2015</v>
      </c>
      <c r="G153" s="11">
        <v>2016</v>
      </c>
      <c r="J153" s="148"/>
      <c r="K153" s="150"/>
      <c r="L153" s="146"/>
      <c r="M153" s="154"/>
      <c r="N153" s="155"/>
      <c r="O153" s="154"/>
      <c r="P153" s="155"/>
    </row>
    <row r="154" spans="1:16" ht="16.5" thickBot="1" thickTop="1">
      <c r="A154" s="136" t="s">
        <v>1</v>
      </c>
      <c r="B154" s="136"/>
      <c r="C154" s="136"/>
      <c r="D154" s="136"/>
      <c r="E154" s="97">
        <v>1435</v>
      </c>
      <c r="F154" s="97">
        <v>2219</v>
      </c>
      <c r="G154" s="109">
        <v>3236</v>
      </c>
      <c r="J154" s="148"/>
      <c r="K154" s="150"/>
      <c r="L154" s="146"/>
      <c r="M154" s="154"/>
      <c r="N154" s="155"/>
      <c r="O154" s="154"/>
      <c r="P154" s="155"/>
    </row>
    <row r="155" spans="1:16" ht="16.5" thickBot="1" thickTop="1">
      <c r="A155" s="136" t="s">
        <v>9</v>
      </c>
      <c r="B155" s="136"/>
      <c r="C155" s="136"/>
      <c r="D155" s="136"/>
      <c r="E155" s="97">
        <v>1897</v>
      </c>
      <c r="F155" s="97">
        <v>2417</v>
      </c>
      <c r="G155" s="109">
        <v>2936</v>
      </c>
      <c r="J155" s="148"/>
      <c r="K155" s="150"/>
      <c r="L155" s="146"/>
      <c r="M155" s="154"/>
      <c r="N155" s="155"/>
      <c r="O155" s="154"/>
      <c r="P155" s="155"/>
    </row>
    <row r="156" spans="1:16" ht="16.5" thickBot="1" thickTop="1">
      <c r="A156" s="136" t="s">
        <v>3</v>
      </c>
      <c r="B156" s="136"/>
      <c r="C156" s="136"/>
      <c r="D156" s="136"/>
      <c r="E156" s="97">
        <v>3332</v>
      </c>
      <c r="F156" s="97">
        <v>4636</v>
      </c>
      <c r="G156" s="109">
        <v>6172</v>
      </c>
      <c r="J156" s="148"/>
      <c r="K156" s="150"/>
      <c r="L156" s="146"/>
      <c r="M156" s="154"/>
      <c r="N156" s="155"/>
      <c r="O156" s="154"/>
      <c r="P156" s="155"/>
    </row>
    <row r="157" spans="1:16" ht="16.5" thickBot="1" thickTop="1">
      <c r="A157" s="136" t="s">
        <v>4</v>
      </c>
      <c r="B157" s="136"/>
      <c r="C157" s="136"/>
      <c r="D157" s="136"/>
      <c r="E157" s="97">
        <v>2219</v>
      </c>
      <c r="F157" s="97">
        <v>3236</v>
      </c>
      <c r="G157" s="109">
        <f>G156-G158</f>
        <v>4471.379395945387</v>
      </c>
      <c r="J157" s="148"/>
      <c r="K157" s="150"/>
      <c r="L157" s="146"/>
      <c r="M157" s="156"/>
      <c r="N157" s="157"/>
      <c r="O157" s="156"/>
      <c r="P157" s="157"/>
    </row>
    <row r="158" spans="1:16" ht="16.5" customHeight="1" thickBot="1" thickTop="1">
      <c r="A158" s="136" t="s">
        <v>5</v>
      </c>
      <c r="B158" s="136"/>
      <c r="C158" s="136"/>
      <c r="D158" s="136"/>
      <c r="E158" s="97">
        <f>E156-E157</f>
        <v>1113</v>
      </c>
      <c r="F158" s="97">
        <f>F156-F157</f>
        <v>1400</v>
      </c>
      <c r="G158" s="109">
        <f>K160*G155/100</f>
        <v>1700.6206040546133</v>
      </c>
      <c r="J158" s="149"/>
      <c r="K158" s="150"/>
      <c r="L158" s="146"/>
      <c r="M158" s="20" t="s">
        <v>100</v>
      </c>
      <c r="N158" s="21" t="s">
        <v>101</v>
      </c>
      <c r="O158" s="20" t="s">
        <v>100</v>
      </c>
      <c r="P158" s="21" t="s">
        <v>101</v>
      </c>
    </row>
    <row r="159" spans="1:16" ht="16.5" thickBot="1" thickTop="1">
      <c r="A159" s="136" t="s">
        <v>6</v>
      </c>
      <c r="B159" s="136"/>
      <c r="C159" s="136"/>
      <c r="D159" s="136"/>
      <c r="E159" s="97">
        <v>3</v>
      </c>
      <c r="F159" s="97">
        <v>5</v>
      </c>
      <c r="G159" s="109">
        <v>5</v>
      </c>
      <c r="I159" s="2">
        <v>2014</v>
      </c>
      <c r="J159" s="16">
        <f>E157*100/E156</f>
        <v>66.59663865546219</v>
      </c>
      <c r="K159" s="17">
        <f>E158*100/E155</f>
        <v>58.67158671586716</v>
      </c>
      <c r="L159" s="40">
        <f>E157*365/E158/365</f>
        <v>1.9937106918238994</v>
      </c>
      <c r="M159" s="22">
        <f>E156/E159</f>
        <v>1110.6666666666667</v>
      </c>
      <c r="N159" s="22">
        <f>E156/E160</f>
        <v>1666</v>
      </c>
      <c r="O159" s="22">
        <f>100000*E159/E152</f>
        <v>3.361834216748658</v>
      </c>
      <c r="P159" s="22">
        <f>100000*E160/E152</f>
        <v>2.241222811165772</v>
      </c>
    </row>
    <row r="160" spans="1:16" ht="16.5" thickBot="1" thickTop="1">
      <c r="A160" s="136" t="s">
        <v>7</v>
      </c>
      <c r="B160" s="136"/>
      <c r="C160" s="136"/>
      <c r="D160" s="136"/>
      <c r="E160" s="97">
        <v>2</v>
      </c>
      <c r="F160" s="97">
        <v>2</v>
      </c>
      <c r="G160" s="109">
        <v>2</v>
      </c>
      <c r="I160" s="2">
        <v>2015</v>
      </c>
      <c r="J160" s="18">
        <f>F157*100/F156</f>
        <v>69.80155306298533</v>
      </c>
      <c r="K160" s="17">
        <f>F158*100/F155</f>
        <v>57.92304509722797</v>
      </c>
      <c r="L160" s="40">
        <f>F157*365/F158/365</f>
        <v>2.3114285714285714</v>
      </c>
      <c r="M160" s="22">
        <f>F156/F159</f>
        <v>927.2</v>
      </c>
      <c r="N160" s="22">
        <f>F156/F160</f>
        <v>2318</v>
      </c>
      <c r="O160" s="22">
        <f>100000*F159/E152</f>
        <v>5.6030570279144305</v>
      </c>
      <c r="P160" s="22">
        <f>100000*F160/E152</f>
        <v>2.241222811165772</v>
      </c>
    </row>
    <row r="161" spans="1:16" ht="16.5" thickBot="1" thickTop="1">
      <c r="A161" s="133" t="s">
        <v>199</v>
      </c>
      <c r="B161" s="133"/>
      <c r="C161" s="133"/>
      <c r="D161" s="133"/>
      <c r="E161" s="133"/>
      <c r="F161" s="122">
        <v>62</v>
      </c>
      <c r="G161" s="124"/>
      <c r="I161" s="15">
        <v>2016</v>
      </c>
      <c r="J161" s="19">
        <f>G157*100/G156</f>
        <v>72.4461988973653</v>
      </c>
      <c r="K161" s="26"/>
      <c r="L161" s="41">
        <f>G157*365/G158/365</f>
        <v>2.629263332035811</v>
      </c>
      <c r="M161" s="23">
        <f>G156/G159</f>
        <v>1234.4</v>
      </c>
      <c r="N161" s="23">
        <f>G156/G160</f>
        <v>3086</v>
      </c>
      <c r="O161" s="23">
        <f>100000*G159/E152</f>
        <v>5.6030570279144305</v>
      </c>
      <c r="P161" s="23">
        <f>100000*G160/E152</f>
        <v>2.241222811165772</v>
      </c>
    </row>
    <row r="162" spans="1:16" ht="16.5" thickBot="1" thickTop="1">
      <c r="A162" s="134" t="s">
        <v>198</v>
      </c>
      <c r="B162" s="135"/>
      <c r="C162" s="135"/>
      <c r="D162" s="135"/>
      <c r="E162" s="135"/>
      <c r="F162" s="123">
        <v>8</v>
      </c>
      <c r="G162" s="124"/>
      <c r="J162" s="10"/>
      <c r="K162" s="10"/>
      <c r="M162" s="24"/>
      <c r="N162" s="24"/>
      <c r="O162" s="24"/>
      <c r="P162" s="24"/>
    </row>
    <row r="163" spans="10:16" ht="15.75" thickTop="1">
      <c r="J163" s="10"/>
      <c r="K163" s="10"/>
      <c r="M163" s="24"/>
      <c r="N163" s="24"/>
      <c r="O163" s="24"/>
      <c r="P163" s="24"/>
    </row>
    <row r="164" spans="2:16" ht="18.75">
      <c r="B164" s="127" t="s">
        <v>19</v>
      </c>
      <c r="C164" s="128"/>
      <c r="D164" s="128"/>
      <c r="E164" s="128"/>
      <c r="F164" s="128"/>
      <c r="J164" s="10"/>
      <c r="K164" s="10"/>
      <c r="M164" s="24"/>
      <c r="N164" s="24"/>
      <c r="O164" s="24"/>
      <c r="P164" s="24"/>
    </row>
    <row r="165" spans="10:16" ht="15.75" thickBot="1">
      <c r="J165" s="10"/>
      <c r="K165" s="10"/>
      <c r="M165" s="24"/>
      <c r="N165" s="24"/>
      <c r="O165" s="24"/>
      <c r="P165" s="24"/>
    </row>
    <row r="166" spans="3:16" ht="15.75" customHeight="1" thickBot="1" thickTop="1">
      <c r="C166" s="132" t="s">
        <v>103</v>
      </c>
      <c r="D166" s="137"/>
      <c r="E166" s="137">
        <v>256636</v>
      </c>
      <c r="F166" s="137"/>
      <c r="G166" s="138"/>
      <c r="J166" s="147" t="s">
        <v>202</v>
      </c>
      <c r="K166" s="150" t="s">
        <v>200</v>
      </c>
      <c r="L166" s="145" t="s">
        <v>201</v>
      </c>
      <c r="M166" s="152" t="s">
        <v>84</v>
      </c>
      <c r="N166" s="153"/>
      <c r="O166" s="152" t="s">
        <v>85</v>
      </c>
      <c r="P166" s="153"/>
    </row>
    <row r="167" spans="2:16" ht="16.5" thickBot="1" thickTop="1">
      <c r="B167" s="129" t="s">
        <v>96</v>
      </c>
      <c r="C167" s="130"/>
      <c r="E167" s="9">
        <v>2014</v>
      </c>
      <c r="F167" s="9">
        <v>2015</v>
      </c>
      <c r="G167" s="11">
        <v>2016</v>
      </c>
      <c r="J167" s="148"/>
      <c r="K167" s="150"/>
      <c r="L167" s="146"/>
      <c r="M167" s="154"/>
      <c r="N167" s="155"/>
      <c r="O167" s="154"/>
      <c r="P167" s="155"/>
    </row>
    <row r="168" spans="1:16" ht="16.5" thickBot="1" thickTop="1">
      <c r="A168" s="136" t="s">
        <v>1</v>
      </c>
      <c r="B168" s="136"/>
      <c r="C168" s="136"/>
      <c r="D168" s="136"/>
      <c r="E168" s="97">
        <v>143</v>
      </c>
      <c r="F168" s="97">
        <v>163</v>
      </c>
      <c r="G168" s="109">
        <v>249</v>
      </c>
      <c r="J168" s="148"/>
      <c r="K168" s="150"/>
      <c r="L168" s="146"/>
      <c r="M168" s="154"/>
      <c r="N168" s="155"/>
      <c r="O168" s="154"/>
      <c r="P168" s="155"/>
    </row>
    <row r="169" spans="1:16" ht="16.5" thickBot="1" thickTop="1">
      <c r="A169" s="136" t="s">
        <v>9</v>
      </c>
      <c r="B169" s="136"/>
      <c r="C169" s="136"/>
      <c r="D169" s="136"/>
      <c r="E169" s="97">
        <v>1775</v>
      </c>
      <c r="F169" s="97">
        <v>1660</v>
      </c>
      <c r="G169" s="109">
        <v>1972</v>
      </c>
      <c r="J169" s="148"/>
      <c r="K169" s="150"/>
      <c r="L169" s="146"/>
      <c r="M169" s="154"/>
      <c r="N169" s="155"/>
      <c r="O169" s="154"/>
      <c r="P169" s="155"/>
    </row>
    <row r="170" spans="1:16" ht="16.5" thickBot="1" thickTop="1">
      <c r="A170" s="136" t="s">
        <v>3</v>
      </c>
      <c r="B170" s="136"/>
      <c r="C170" s="136"/>
      <c r="D170" s="136"/>
      <c r="E170" s="97">
        <v>1918</v>
      </c>
      <c r="F170" s="97">
        <v>1775</v>
      </c>
      <c r="G170" s="109">
        <v>2221</v>
      </c>
      <c r="J170" s="148"/>
      <c r="K170" s="150"/>
      <c r="L170" s="146"/>
      <c r="M170" s="154"/>
      <c r="N170" s="155"/>
      <c r="O170" s="154"/>
      <c r="P170" s="155"/>
    </row>
    <row r="171" spans="1:16" ht="16.5" thickBot="1" thickTop="1">
      <c r="A171" s="136" t="s">
        <v>4</v>
      </c>
      <c r="B171" s="136"/>
      <c r="C171" s="136"/>
      <c r="D171" s="136"/>
      <c r="E171" s="97">
        <v>163</v>
      </c>
      <c r="F171" s="97">
        <v>249</v>
      </c>
      <c r="G171" s="109">
        <f>G170-G172</f>
        <v>408.18554216867483</v>
      </c>
      <c r="J171" s="148"/>
      <c r="K171" s="150"/>
      <c r="L171" s="146"/>
      <c r="M171" s="156"/>
      <c r="N171" s="157"/>
      <c r="O171" s="156"/>
      <c r="P171" s="157"/>
    </row>
    <row r="172" spans="1:16" ht="16.5" customHeight="1" thickBot="1" thickTop="1">
      <c r="A172" s="136" t="s">
        <v>5</v>
      </c>
      <c r="B172" s="136"/>
      <c r="C172" s="136"/>
      <c r="D172" s="136"/>
      <c r="E172" s="97">
        <f>E170-E171</f>
        <v>1755</v>
      </c>
      <c r="F172" s="97">
        <f>F170-F171</f>
        <v>1526</v>
      </c>
      <c r="G172" s="109">
        <f>K174*G169/100</f>
        <v>1812.8144578313252</v>
      </c>
      <c r="J172" s="149"/>
      <c r="K172" s="150"/>
      <c r="L172" s="146"/>
      <c r="M172" s="20" t="s">
        <v>100</v>
      </c>
      <c r="N172" s="21" t="s">
        <v>101</v>
      </c>
      <c r="O172" s="20" t="s">
        <v>100</v>
      </c>
      <c r="P172" s="21" t="s">
        <v>101</v>
      </c>
    </row>
    <row r="173" spans="1:16" ht="16.5" thickBot="1" thickTop="1">
      <c r="A173" s="136" t="s">
        <v>6</v>
      </c>
      <c r="B173" s="136"/>
      <c r="C173" s="136"/>
      <c r="D173" s="136"/>
      <c r="E173" s="97">
        <v>5</v>
      </c>
      <c r="F173" s="97">
        <v>5</v>
      </c>
      <c r="G173" s="109">
        <v>6</v>
      </c>
      <c r="I173" s="2">
        <v>2014</v>
      </c>
      <c r="J173" s="16">
        <f>E171*100/E170</f>
        <v>8.498435870698644</v>
      </c>
      <c r="K173" s="17">
        <f>E172*100/E169</f>
        <v>98.87323943661971</v>
      </c>
      <c r="L173" s="40">
        <f>E171*365/E172/365</f>
        <v>0.09287749287749288</v>
      </c>
      <c r="M173" s="22">
        <f>E170/E173</f>
        <v>383.6</v>
      </c>
      <c r="N173" s="22">
        <f>E170/E174</f>
        <v>639.3333333333334</v>
      </c>
      <c r="O173" s="22">
        <f>100000*E173/E166</f>
        <v>1.9482847301235993</v>
      </c>
      <c r="P173" s="22">
        <f>100000*E174/E166</f>
        <v>1.1689708380741595</v>
      </c>
    </row>
    <row r="174" spans="1:16" ht="16.5" thickBot="1" thickTop="1">
      <c r="A174" s="136" t="s">
        <v>7</v>
      </c>
      <c r="B174" s="136"/>
      <c r="C174" s="136"/>
      <c r="D174" s="136"/>
      <c r="E174" s="97">
        <v>3</v>
      </c>
      <c r="F174" s="97">
        <v>4</v>
      </c>
      <c r="G174" s="111">
        <v>5</v>
      </c>
      <c r="I174" s="2">
        <v>2015</v>
      </c>
      <c r="J174" s="18">
        <f>F171*100/F170</f>
        <v>14.028169014084508</v>
      </c>
      <c r="K174" s="17">
        <f>F172*100/F169</f>
        <v>91.92771084337349</v>
      </c>
      <c r="L174" s="40">
        <f>F171*365/F172/365</f>
        <v>0.16317169069462648</v>
      </c>
      <c r="M174" s="22">
        <f>F170/F173</f>
        <v>355</v>
      </c>
      <c r="N174" s="22">
        <f>F170/F174</f>
        <v>443.75</v>
      </c>
      <c r="O174" s="22">
        <f>100000*F173/E166</f>
        <v>1.9482847301235993</v>
      </c>
      <c r="P174" s="22">
        <f>100000*F174/E166</f>
        <v>1.5586277840988794</v>
      </c>
    </row>
    <row r="175" spans="1:16" ht="16.5" thickBot="1" thickTop="1">
      <c r="A175" s="133" t="s">
        <v>199</v>
      </c>
      <c r="B175" s="133"/>
      <c r="C175" s="133"/>
      <c r="D175" s="133"/>
      <c r="E175" s="133"/>
      <c r="F175" s="122">
        <v>9</v>
      </c>
      <c r="G175" s="124"/>
      <c r="I175" s="15">
        <v>2016</v>
      </c>
      <c r="J175" s="19">
        <f>G171*100/G170</f>
        <v>18.378457549242448</v>
      </c>
      <c r="K175" s="26"/>
      <c r="L175" s="41">
        <f>G171*365/G172/365</f>
        <v>0.2251667512940008</v>
      </c>
      <c r="M175" s="23">
        <f>G170/G173</f>
        <v>370.1666666666667</v>
      </c>
      <c r="N175" s="23">
        <f>G170/G174</f>
        <v>444.2</v>
      </c>
      <c r="O175" s="23">
        <f>100000*G173/E166</f>
        <v>2.337941676148319</v>
      </c>
      <c r="P175" s="23">
        <f>100000*G174/E166</f>
        <v>1.9482847301235993</v>
      </c>
    </row>
    <row r="176" spans="1:16" ht="16.5" thickBot="1" thickTop="1">
      <c r="A176" s="134" t="s">
        <v>198</v>
      </c>
      <c r="B176" s="135"/>
      <c r="C176" s="135"/>
      <c r="D176" s="135"/>
      <c r="E176" s="135"/>
      <c r="F176" s="123">
        <v>9</v>
      </c>
      <c r="G176" s="124"/>
      <c r="J176" s="10"/>
      <c r="K176" s="10"/>
      <c r="M176" s="24"/>
      <c r="N176" s="24"/>
      <c r="O176" s="24"/>
      <c r="P176" s="24"/>
    </row>
    <row r="177" spans="10:16" ht="15.75" thickTop="1">
      <c r="J177" s="10"/>
      <c r="K177" s="10"/>
      <c r="M177" s="24"/>
      <c r="N177" s="24"/>
      <c r="O177" s="24"/>
      <c r="P177" s="24"/>
    </row>
    <row r="178" spans="2:16" ht="18.75">
      <c r="B178" s="127" t="s">
        <v>20</v>
      </c>
      <c r="C178" s="128"/>
      <c r="D178" s="128"/>
      <c r="E178" s="128"/>
      <c r="F178" s="128"/>
      <c r="J178" s="10"/>
      <c r="K178" s="10"/>
      <c r="M178" s="24"/>
      <c r="N178" s="24"/>
      <c r="O178" s="24"/>
      <c r="P178" s="24"/>
    </row>
    <row r="179" spans="10:16" ht="15.75" thickBot="1">
      <c r="J179" s="10"/>
      <c r="K179" s="10"/>
      <c r="M179" s="24"/>
      <c r="N179" s="24"/>
      <c r="O179" s="24"/>
      <c r="P179" s="24"/>
    </row>
    <row r="180" spans="3:16" ht="15.75" customHeight="1" thickBot="1" thickTop="1">
      <c r="C180" s="132" t="s">
        <v>103</v>
      </c>
      <c r="D180" s="137"/>
      <c r="E180" s="137">
        <v>177281</v>
      </c>
      <c r="F180" s="137"/>
      <c r="G180" s="138"/>
      <c r="J180" s="147" t="s">
        <v>202</v>
      </c>
      <c r="K180" s="150" t="s">
        <v>200</v>
      </c>
      <c r="L180" s="145" t="s">
        <v>201</v>
      </c>
      <c r="M180" s="152" t="s">
        <v>84</v>
      </c>
      <c r="N180" s="153"/>
      <c r="O180" s="152" t="s">
        <v>85</v>
      </c>
      <c r="P180" s="153"/>
    </row>
    <row r="181" spans="2:16" ht="16.5" thickBot="1" thickTop="1">
      <c r="B181" s="129" t="s">
        <v>95</v>
      </c>
      <c r="C181" s="130"/>
      <c r="E181" s="9">
        <v>2014</v>
      </c>
      <c r="F181" s="9">
        <v>2015</v>
      </c>
      <c r="G181" s="11">
        <v>2016</v>
      </c>
      <c r="J181" s="148"/>
      <c r="K181" s="150"/>
      <c r="L181" s="146"/>
      <c r="M181" s="154"/>
      <c r="N181" s="155"/>
      <c r="O181" s="154"/>
      <c r="P181" s="155"/>
    </row>
    <row r="182" spans="1:16" ht="16.5" thickBot="1" thickTop="1">
      <c r="A182" s="136" t="s">
        <v>1</v>
      </c>
      <c r="B182" s="136"/>
      <c r="C182" s="136"/>
      <c r="D182" s="136"/>
      <c r="E182" s="97">
        <v>575</v>
      </c>
      <c r="F182" s="97">
        <v>746</v>
      </c>
      <c r="G182" s="109">
        <v>1532</v>
      </c>
      <c r="J182" s="148"/>
      <c r="K182" s="150"/>
      <c r="L182" s="146"/>
      <c r="M182" s="154"/>
      <c r="N182" s="155"/>
      <c r="O182" s="154"/>
      <c r="P182" s="155"/>
    </row>
    <row r="183" spans="1:16" ht="16.5" thickBot="1" thickTop="1">
      <c r="A183" s="136" t="s">
        <v>9</v>
      </c>
      <c r="B183" s="136"/>
      <c r="C183" s="136"/>
      <c r="D183" s="136"/>
      <c r="E183" s="97">
        <v>4087</v>
      </c>
      <c r="F183" s="97">
        <v>5275</v>
      </c>
      <c r="G183" s="109">
        <v>4816</v>
      </c>
      <c r="J183" s="148"/>
      <c r="K183" s="150"/>
      <c r="L183" s="146"/>
      <c r="M183" s="154"/>
      <c r="N183" s="155"/>
      <c r="O183" s="154"/>
      <c r="P183" s="155"/>
    </row>
    <row r="184" spans="1:16" ht="16.5" thickBot="1" thickTop="1">
      <c r="A184" s="136" t="s">
        <v>3</v>
      </c>
      <c r="B184" s="136"/>
      <c r="C184" s="136"/>
      <c r="D184" s="136"/>
      <c r="E184" s="97">
        <v>4662</v>
      </c>
      <c r="F184" s="97">
        <v>6021</v>
      </c>
      <c r="G184" s="109">
        <v>6348</v>
      </c>
      <c r="J184" s="148"/>
      <c r="K184" s="150"/>
      <c r="L184" s="146"/>
      <c r="M184" s="154"/>
      <c r="N184" s="155"/>
      <c r="O184" s="154"/>
      <c r="P184" s="155"/>
    </row>
    <row r="185" spans="1:16" ht="16.5" thickBot="1" thickTop="1">
      <c r="A185" s="136" t="s">
        <v>4</v>
      </c>
      <c r="B185" s="136"/>
      <c r="C185" s="136"/>
      <c r="D185" s="136"/>
      <c r="E185" s="97">
        <v>746</v>
      </c>
      <c r="F185" s="97">
        <v>1532</v>
      </c>
      <c r="G185" s="109">
        <f>G184-G186</f>
        <v>2249.60682464455</v>
      </c>
      <c r="J185" s="148"/>
      <c r="K185" s="150"/>
      <c r="L185" s="146"/>
      <c r="M185" s="156"/>
      <c r="N185" s="157"/>
      <c r="O185" s="156"/>
      <c r="P185" s="157"/>
    </row>
    <row r="186" spans="1:16" ht="16.5" customHeight="1" thickBot="1" thickTop="1">
      <c r="A186" s="136" t="s">
        <v>5</v>
      </c>
      <c r="B186" s="136"/>
      <c r="C186" s="136"/>
      <c r="D186" s="136"/>
      <c r="E186" s="97">
        <f>E184-E185</f>
        <v>3916</v>
      </c>
      <c r="F186" s="97">
        <f>F184-F185</f>
        <v>4489</v>
      </c>
      <c r="G186" s="109">
        <f>K188*G183/100</f>
        <v>4098.39317535545</v>
      </c>
      <c r="J186" s="149"/>
      <c r="K186" s="150"/>
      <c r="L186" s="146"/>
      <c r="M186" s="20" t="s">
        <v>100</v>
      </c>
      <c r="N186" s="21" t="s">
        <v>101</v>
      </c>
      <c r="O186" s="20" t="s">
        <v>100</v>
      </c>
      <c r="P186" s="21" t="s">
        <v>101</v>
      </c>
    </row>
    <row r="187" spans="1:16" ht="16.5" thickBot="1" thickTop="1">
      <c r="A187" s="136" t="s">
        <v>6</v>
      </c>
      <c r="B187" s="136"/>
      <c r="C187" s="136"/>
      <c r="D187" s="136"/>
      <c r="E187" s="97">
        <v>8</v>
      </c>
      <c r="F187" s="97">
        <v>8</v>
      </c>
      <c r="G187" s="109">
        <v>8</v>
      </c>
      <c r="I187" s="2">
        <v>2014</v>
      </c>
      <c r="J187" s="16">
        <f>E185*100/E184</f>
        <v>16.001716001716</v>
      </c>
      <c r="K187" s="17">
        <f>E186*100/E183</f>
        <v>95.81600195742598</v>
      </c>
      <c r="L187" s="40">
        <f>E185*365/E186/365</f>
        <v>0.19050051072522983</v>
      </c>
      <c r="M187" s="22">
        <f>E184/E187</f>
        <v>582.75</v>
      </c>
      <c r="N187" s="22">
        <f>E184/E188</f>
        <v>582.75</v>
      </c>
      <c r="O187" s="22">
        <f>100000*E187/E180</f>
        <v>4.512609924357376</v>
      </c>
      <c r="P187" s="22">
        <f>100000*E188/E180</f>
        <v>4.512609924357376</v>
      </c>
    </row>
    <row r="188" spans="1:16" ht="16.5" thickBot="1" thickTop="1">
      <c r="A188" s="136" t="s">
        <v>7</v>
      </c>
      <c r="B188" s="136"/>
      <c r="C188" s="136"/>
      <c r="D188" s="136"/>
      <c r="E188" s="97">
        <v>8</v>
      </c>
      <c r="F188" s="97">
        <v>8</v>
      </c>
      <c r="G188" s="109">
        <v>8</v>
      </c>
      <c r="I188" s="2">
        <v>2015</v>
      </c>
      <c r="J188" s="18">
        <f>F185*100/F184</f>
        <v>25.444278359076566</v>
      </c>
      <c r="K188" s="17">
        <f>F186*100/F183</f>
        <v>85.0995260663507</v>
      </c>
      <c r="L188" s="40">
        <f>F185*365/F186/365</f>
        <v>0.3412786812207619</v>
      </c>
      <c r="M188" s="22">
        <f>F184/F187</f>
        <v>752.625</v>
      </c>
      <c r="N188" s="22">
        <f>F184/F188</f>
        <v>752.625</v>
      </c>
      <c r="O188" s="22">
        <f>100000*F187/E180</f>
        <v>4.512609924357376</v>
      </c>
      <c r="P188" s="22">
        <f>100000*F188/E180</f>
        <v>4.512609924357376</v>
      </c>
    </row>
    <row r="189" spans="1:16" ht="16.5" thickBot="1" thickTop="1">
      <c r="A189" s="133" t="s">
        <v>199</v>
      </c>
      <c r="B189" s="133"/>
      <c r="C189" s="133"/>
      <c r="D189" s="133"/>
      <c r="E189" s="133"/>
      <c r="F189" s="122">
        <v>31</v>
      </c>
      <c r="G189" s="124"/>
      <c r="I189" s="15">
        <v>2016</v>
      </c>
      <c r="J189" s="19">
        <f>G185*100/G184</f>
        <v>35.43804071588769</v>
      </c>
      <c r="K189" s="26"/>
      <c r="L189" s="41">
        <f>G185*365/G186/365</f>
        <v>0.5488997098111369</v>
      </c>
      <c r="M189" s="23">
        <f>G184/G187</f>
        <v>793.5</v>
      </c>
      <c r="N189" s="23">
        <f>G184/G188</f>
        <v>793.5</v>
      </c>
      <c r="O189" s="23">
        <f>100000*G187/E180</f>
        <v>4.512609924357376</v>
      </c>
      <c r="P189" s="23">
        <f>100000*G188/E180</f>
        <v>4.512609924357376</v>
      </c>
    </row>
    <row r="190" spans="1:16" ht="16.5" thickBot="1" thickTop="1">
      <c r="A190" s="134" t="s">
        <v>198</v>
      </c>
      <c r="B190" s="135"/>
      <c r="C190" s="135"/>
      <c r="D190" s="135"/>
      <c r="E190" s="135"/>
      <c r="F190" s="123">
        <v>16</v>
      </c>
      <c r="G190" s="124"/>
      <c r="J190" s="10"/>
      <c r="K190" s="10"/>
      <c r="M190" s="24"/>
      <c r="N190" s="24"/>
      <c r="O190" s="24"/>
      <c r="P190" s="24"/>
    </row>
    <row r="191" spans="10:16" ht="15.75" thickTop="1">
      <c r="J191" s="10"/>
      <c r="K191" s="10"/>
      <c r="M191" s="24"/>
      <c r="N191" s="24"/>
      <c r="O191" s="24"/>
      <c r="P191" s="24"/>
    </row>
    <row r="192" spans="2:16" ht="18.75">
      <c r="B192" s="127" t="s">
        <v>21</v>
      </c>
      <c r="C192" s="128"/>
      <c r="D192" s="128"/>
      <c r="E192" s="128"/>
      <c r="F192" s="128"/>
      <c r="J192" s="10"/>
      <c r="K192" s="10"/>
      <c r="M192" s="24"/>
      <c r="N192" s="24"/>
      <c r="O192" s="24"/>
      <c r="P192" s="24"/>
    </row>
    <row r="193" spans="10:16" ht="15.75" thickBot="1">
      <c r="J193" s="10"/>
      <c r="K193" s="10"/>
      <c r="M193" s="24"/>
      <c r="N193" s="24"/>
      <c r="O193" s="24"/>
      <c r="P193" s="24"/>
    </row>
    <row r="194" spans="3:16" ht="15.75" customHeight="1" thickBot="1" thickTop="1">
      <c r="C194" s="132" t="s">
        <v>103</v>
      </c>
      <c r="D194" s="137"/>
      <c r="E194" s="137">
        <v>79355</v>
      </c>
      <c r="F194" s="137"/>
      <c r="G194" s="138"/>
      <c r="J194" s="147" t="s">
        <v>202</v>
      </c>
      <c r="K194" s="150" t="s">
        <v>200</v>
      </c>
      <c r="L194" s="145" t="s">
        <v>201</v>
      </c>
      <c r="M194" s="152" t="s">
        <v>84</v>
      </c>
      <c r="N194" s="153"/>
      <c r="O194" s="152" t="s">
        <v>85</v>
      </c>
      <c r="P194" s="153"/>
    </row>
    <row r="195" spans="2:16" ht="16.5" thickBot="1" thickTop="1">
      <c r="B195" s="129" t="s">
        <v>95</v>
      </c>
      <c r="C195" s="130"/>
      <c r="E195" s="9">
        <v>2014</v>
      </c>
      <c r="F195" s="9">
        <v>2015</v>
      </c>
      <c r="G195" s="11">
        <v>2016</v>
      </c>
      <c r="J195" s="148"/>
      <c r="K195" s="150"/>
      <c r="L195" s="146"/>
      <c r="M195" s="154"/>
      <c r="N195" s="155"/>
      <c r="O195" s="154"/>
      <c r="P195" s="155"/>
    </row>
    <row r="196" spans="1:16" ht="16.5" thickBot="1" thickTop="1">
      <c r="A196" s="136" t="s">
        <v>1</v>
      </c>
      <c r="B196" s="136"/>
      <c r="C196" s="136"/>
      <c r="D196" s="136"/>
      <c r="E196" s="97">
        <v>375</v>
      </c>
      <c r="F196" s="97">
        <v>536</v>
      </c>
      <c r="G196" s="109">
        <v>464</v>
      </c>
      <c r="J196" s="148"/>
      <c r="K196" s="150"/>
      <c r="L196" s="146"/>
      <c r="M196" s="154"/>
      <c r="N196" s="155"/>
      <c r="O196" s="154"/>
      <c r="P196" s="155"/>
    </row>
    <row r="197" spans="1:16" ht="16.5" thickBot="1" thickTop="1">
      <c r="A197" s="136" t="s">
        <v>9</v>
      </c>
      <c r="B197" s="136"/>
      <c r="C197" s="136"/>
      <c r="D197" s="136"/>
      <c r="E197" s="97">
        <v>2473</v>
      </c>
      <c r="F197" s="97">
        <v>2291</v>
      </c>
      <c r="G197" s="109">
        <v>2460</v>
      </c>
      <c r="J197" s="148"/>
      <c r="K197" s="150"/>
      <c r="L197" s="146"/>
      <c r="M197" s="154"/>
      <c r="N197" s="155"/>
      <c r="O197" s="154"/>
      <c r="P197" s="155"/>
    </row>
    <row r="198" spans="1:16" ht="16.5" thickBot="1" thickTop="1">
      <c r="A198" s="136" t="s">
        <v>3</v>
      </c>
      <c r="B198" s="136"/>
      <c r="C198" s="136"/>
      <c r="D198" s="136"/>
      <c r="E198" s="97">
        <v>2848</v>
      </c>
      <c r="F198" s="97">
        <v>2827</v>
      </c>
      <c r="G198" s="109">
        <v>2924</v>
      </c>
      <c r="J198" s="148"/>
      <c r="K198" s="150"/>
      <c r="L198" s="146"/>
      <c r="M198" s="154"/>
      <c r="N198" s="155"/>
      <c r="O198" s="154"/>
      <c r="P198" s="155"/>
    </row>
    <row r="199" spans="1:16" ht="16.5" thickBot="1" thickTop="1">
      <c r="A199" s="136" t="s">
        <v>4</v>
      </c>
      <c r="B199" s="136"/>
      <c r="C199" s="136"/>
      <c r="D199" s="136"/>
      <c r="E199" s="97">
        <v>536</v>
      </c>
      <c r="F199" s="97">
        <v>464</v>
      </c>
      <c r="G199" s="109">
        <f>G198-G200</f>
        <v>386.6887821911828</v>
      </c>
      <c r="J199" s="148"/>
      <c r="K199" s="150"/>
      <c r="L199" s="146"/>
      <c r="M199" s="156"/>
      <c r="N199" s="157"/>
      <c r="O199" s="156"/>
      <c r="P199" s="157"/>
    </row>
    <row r="200" spans="1:16" ht="16.5" customHeight="1" thickBot="1" thickTop="1">
      <c r="A200" s="136" t="s">
        <v>5</v>
      </c>
      <c r="B200" s="136"/>
      <c r="C200" s="136"/>
      <c r="D200" s="136"/>
      <c r="E200" s="97">
        <f>E198-E199</f>
        <v>2312</v>
      </c>
      <c r="F200" s="97">
        <f>F198-F199</f>
        <v>2363</v>
      </c>
      <c r="G200" s="109">
        <f>K202*G197/100</f>
        <v>2537.311217808817</v>
      </c>
      <c r="J200" s="149"/>
      <c r="K200" s="150"/>
      <c r="L200" s="146"/>
      <c r="M200" s="20" t="s">
        <v>100</v>
      </c>
      <c r="N200" s="21" t="s">
        <v>101</v>
      </c>
      <c r="O200" s="20" t="s">
        <v>100</v>
      </c>
      <c r="P200" s="21" t="s">
        <v>101</v>
      </c>
    </row>
    <row r="201" spans="1:16" ht="16.5" thickBot="1" thickTop="1">
      <c r="A201" s="136" t="s">
        <v>6</v>
      </c>
      <c r="B201" s="136"/>
      <c r="C201" s="136"/>
      <c r="D201" s="136"/>
      <c r="E201" s="97">
        <v>6</v>
      </c>
      <c r="F201" s="97">
        <v>6</v>
      </c>
      <c r="G201" s="109">
        <v>6</v>
      </c>
      <c r="I201" s="2">
        <v>2014</v>
      </c>
      <c r="J201" s="16">
        <f>E199*100/E198</f>
        <v>18.820224719101123</v>
      </c>
      <c r="K201" s="17">
        <f>E200*100/E197</f>
        <v>93.48968863728265</v>
      </c>
      <c r="L201" s="40">
        <f>E199*365/E200/365</f>
        <v>0.23183391003460208</v>
      </c>
      <c r="M201" s="22">
        <f>E198/E201</f>
        <v>474.6666666666667</v>
      </c>
      <c r="N201" s="22">
        <f>E198/E202</f>
        <v>474.6666666666667</v>
      </c>
      <c r="O201" s="22">
        <f>100000*E201/E194</f>
        <v>7.560960241950728</v>
      </c>
      <c r="P201" s="22">
        <f>100000*E202/E194</f>
        <v>7.560960241950728</v>
      </c>
    </row>
    <row r="202" spans="1:16" ht="16.5" thickBot="1" thickTop="1">
      <c r="A202" s="136" t="s">
        <v>7</v>
      </c>
      <c r="B202" s="136"/>
      <c r="C202" s="136"/>
      <c r="D202" s="136"/>
      <c r="E202" s="97">
        <v>6</v>
      </c>
      <c r="F202" s="97">
        <v>6</v>
      </c>
      <c r="G202" s="109">
        <v>6</v>
      </c>
      <c r="I202" s="2">
        <v>2015</v>
      </c>
      <c r="J202" s="18">
        <f>F199*100/F198</f>
        <v>16.41315882561019</v>
      </c>
      <c r="K202" s="17">
        <f>F200*100/F197</f>
        <v>103.14273243125272</v>
      </c>
      <c r="L202" s="40">
        <f>F199*365/F200/365</f>
        <v>0.196360558611934</v>
      </c>
      <c r="M202" s="22">
        <f>F198/F201</f>
        <v>471.1666666666667</v>
      </c>
      <c r="N202" s="22">
        <f>F198/F202</f>
        <v>471.1666666666667</v>
      </c>
      <c r="O202" s="22">
        <f>100000*F201/E194</f>
        <v>7.560960241950728</v>
      </c>
      <c r="P202" s="22">
        <f>100000*F202/E194</f>
        <v>7.560960241950728</v>
      </c>
    </row>
    <row r="203" spans="1:16" ht="16.5" thickBot="1" thickTop="1">
      <c r="A203" s="133" t="s">
        <v>199</v>
      </c>
      <c r="B203" s="133"/>
      <c r="C203" s="133"/>
      <c r="D203" s="133"/>
      <c r="E203" s="133"/>
      <c r="F203" s="122">
        <v>18</v>
      </c>
      <c r="G203" s="124"/>
      <c r="I203" s="15">
        <v>2016</v>
      </c>
      <c r="J203" s="19">
        <f>G199*100/G198</f>
        <v>13.22465055373402</v>
      </c>
      <c r="K203" s="26"/>
      <c r="L203" s="41">
        <f>G199*365/G200/365</f>
        <v>0.15240100602444867</v>
      </c>
      <c r="M203" s="23">
        <f>G198/G201</f>
        <v>487.3333333333333</v>
      </c>
      <c r="N203" s="23">
        <f>G198/G202</f>
        <v>487.3333333333333</v>
      </c>
      <c r="O203" s="23">
        <f>100000*G201/E194</f>
        <v>7.560960241950728</v>
      </c>
      <c r="P203" s="23">
        <f>100000*G202/E194</f>
        <v>7.560960241950728</v>
      </c>
    </row>
    <row r="204" spans="1:16" ht="16.5" thickBot="1" thickTop="1">
      <c r="A204" s="134" t="s">
        <v>198</v>
      </c>
      <c r="B204" s="135"/>
      <c r="C204" s="135"/>
      <c r="D204" s="135"/>
      <c r="E204" s="135"/>
      <c r="F204" s="123">
        <v>7</v>
      </c>
      <c r="G204" s="124"/>
      <c r="J204" s="10"/>
      <c r="K204" s="10"/>
      <c r="M204" s="24"/>
      <c r="N204" s="24"/>
      <c r="O204" s="24"/>
      <c r="P204" s="24"/>
    </row>
    <row r="205" spans="10:16" ht="15.75" thickTop="1">
      <c r="J205" s="10"/>
      <c r="K205" s="10"/>
      <c r="M205" s="24"/>
      <c r="N205" s="24"/>
      <c r="O205" s="24"/>
      <c r="P205" s="24"/>
    </row>
    <row r="206" spans="2:16" ht="21">
      <c r="B206" s="127" t="s">
        <v>86</v>
      </c>
      <c r="C206" s="128"/>
      <c r="D206" s="128"/>
      <c r="E206" s="128"/>
      <c r="F206" s="128"/>
      <c r="G206" s="14"/>
      <c r="J206" s="10"/>
      <c r="K206" s="10"/>
      <c r="M206" s="24"/>
      <c r="N206" s="24"/>
      <c r="O206" s="24"/>
      <c r="P206" s="24"/>
    </row>
    <row r="207" spans="10:16" ht="15.75" thickBot="1">
      <c r="J207" s="10"/>
      <c r="K207" s="10"/>
      <c r="M207" s="24"/>
      <c r="N207" s="24"/>
      <c r="O207" s="24"/>
      <c r="P207" s="24"/>
    </row>
    <row r="208" spans="3:16" ht="15.75" customHeight="1" thickBot="1" thickTop="1">
      <c r="C208" s="132" t="s">
        <v>103</v>
      </c>
      <c r="D208" s="137"/>
      <c r="E208" s="137">
        <v>171466</v>
      </c>
      <c r="F208" s="137"/>
      <c r="G208" s="138"/>
      <c r="J208" s="147" t="s">
        <v>202</v>
      </c>
      <c r="K208" s="150" t="s">
        <v>200</v>
      </c>
      <c r="L208" s="145" t="s">
        <v>201</v>
      </c>
      <c r="M208" s="152" t="s">
        <v>84</v>
      </c>
      <c r="N208" s="153"/>
      <c r="O208" s="152" t="s">
        <v>85</v>
      </c>
      <c r="P208" s="153"/>
    </row>
    <row r="209" spans="2:16" ht="16.5" thickBot="1" thickTop="1">
      <c r="B209" s="129" t="s">
        <v>96</v>
      </c>
      <c r="C209" s="130"/>
      <c r="E209" s="9">
        <v>2014</v>
      </c>
      <c r="F209" s="9">
        <v>2015</v>
      </c>
      <c r="G209" s="11">
        <v>2016</v>
      </c>
      <c r="J209" s="148"/>
      <c r="K209" s="150"/>
      <c r="L209" s="146"/>
      <c r="M209" s="154"/>
      <c r="N209" s="155"/>
      <c r="O209" s="154"/>
      <c r="P209" s="155"/>
    </row>
    <row r="210" spans="1:16" ht="16.5" thickBot="1" thickTop="1">
      <c r="A210" s="136" t="s">
        <v>1</v>
      </c>
      <c r="B210" s="136"/>
      <c r="C210" s="136"/>
      <c r="D210" s="136"/>
      <c r="E210" s="97">
        <v>70</v>
      </c>
      <c r="F210" s="97">
        <v>79</v>
      </c>
      <c r="G210" s="27">
        <v>289</v>
      </c>
      <c r="J210" s="148"/>
      <c r="K210" s="150"/>
      <c r="L210" s="146"/>
      <c r="M210" s="154"/>
      <c r="N210" s="155"/>
      <c r="O210" s="154"/>
      <c r="P210" s="155"/>
    </row>
    <row r="211" spans="1:16" ht="16.5" thickBot="1" thickTop="1">
      <c r="A211" s="136" t="s">
        <v>9</v>
      </c>
      <c r="B211" s="136"/>
      <c r="C211" s="136"/>
      <c r="D211" s="136"/>
      <c r="E211" s="97">
        <v>1755</v>
      </c>
      <c r="F211" s="97">
        <v>2483</v>
      </c>
      <c r="G211" s="108">
        <v>2236</v>
      </c>
      <c r="J211" s="148"/>
      <c r="K211" s="150"/>
      <c r="L211" s="146"/>
      <c r="M211" s="154"/>
      <c r="N211" s="155"/>
      <c r="O211" s="154"/>
      <c r="P211" s="155"/>
    </row>
    <row r="212" spans="1:16" ht="16.5" thickBot="1" thickTop="1">
      <c r="A212" s="136" t="s">
        <v>3</v>
      </c>
      <c r="B212" s="136"/>
      <c r="C212" s="136"/>
      <c r="D212" s="136"/>
      <c r="E212" s="97">
        <v>1825</v>
      </c>
      <c r="F212" s="97">
        <v>2559</v>
      </c>
      <c r="G212" s="108">
        <f>G210+G211</f>
        <v>2525</v>
      </c>
      <c r="J212" s="148"/>
      <c r="K212" s="150"/>
      <c r="L212" s="146"/>
      <c r="M212" s="154"/>
      <c r="N212" s="155"/>
      <c r="O212" s="154"/>
      <c r="P212" s="155"/>
    </row>
    <row r="213" spans="1:16" ht="16.5" thickBot="1" thickTop="1">
      <c r="A213" s="136" t="s">
        <v>4</v>
      </c>
      <c r="B213" s="136"/>
      <c r="C213" s="136"/>
      <c r="D213" s="136"/>
      <c r="E213" s="97">
        <v>79</v>
      </c>
      <c r="F213" s="97">
        <v>289</v>
      </c>
      <c r="G213" s="108">
        <f>G212-G214</f>
        <v>480.8115183246075</v>
      </c>
      <c r="J213" s="148"/>
      <c r="K213" s="150"/>
      <c r="L213" s="146"/>
      <c r="M213" s="156"/>
      <c r="N213" s="157"/>
      <c r="O213" s="156"/>
      <c r="P213" s="157"/>
    </row>
    <row r="214" spans="1:16" ht="16.5" customHeight="1" thickBot="1" thickTop="1">
      <c r="A214" s="136" t="s">
        <v>5</v>
      </c>
      <c r="B214" s="136"/>
      <c r="C214" s="136"/>
      <c r="D214" s="136"/>
      <c r="E214" s="97">
        <f>E212-E213</f>
        <v>1746</v>
      </c>
      <c r="F214" s="97">
        <f>F212-F213</f>
        <v>2270</v>
      </c>
      <c r="G214" s="109">
        <f>K216*G211/100</f>
        <v>2044.1884816753925</v>
      </c>
      <c r="J214" s="149"/>
      <c r="K214" s="150"/>
      <c r="L214" s="146"/>
      <c r="M214" s="20" t="s">
        <v>100</v>
      </c>
      <c r="N214" s="21" t="s">
        <v>101</v>
      </c>
      <c r="O214" s="20" t="s">
        <v>100</v>
      </c>
      <c r="P214" s="21" t="s">
        <v>101</v>
      </c>
    </row>
    <row r="215" spans="1:16" ht="16.5" thickBot="1" thickTop="1">
      <c r="A215" s="136" t="s">
        <v>6</v>
      </c>
      <c r="B215" s="136"/>
      <c r="C215" s="136"/>
      <c r="D215" s="136"/>
      <c r="E215" s="97">
        <v>3</v>
      </c>
      <c r="F215" s="97">
        <v>4</v>
      </c>
      <c r="G215" s="108">
        <v>4</v>
      </c>
      <c r="I215" s="2">
        <v>2014</v>
      </c>
      <c r="J215" s="16">
        <f>E213*100/E212</f>
        <v>4.328767123287672</v>
      </c>
      <c r="K215" s="17">
        <f>E214*100/E211</f>
        <v>99.48717948717949</v>
      </c>
      <c r="L215" s="40">
        <f>E213*365/E214/365</f>
        <v>0.04524627720504009</v>
      </c>
      <c r="M215" s="22">
        <f>E212/E215</f>
        <v>608.3333333333334</v>
      </c>
      <c r="N215" s="22">
        <f>E212/E216</f>
        <v>608.3333333333334</v>
      </c>
      <c r="O215" s="22">
        <f>100000*E215/E208</f>
        <v>1.7496180000699848</v>
      </c>
      <c r="P215" s="22">
        <f>100000*E216/E208</f>
        <v>1.7496180000699848</v>
      </c>
    </row>
    <row r="216" spans="1:16" ht="16.5" thickBot="1" thickTop="1">
      <c r="A216" s="136" t="s">
        <v>7</v>
      </c>
      <c r="B216" s="136"/>
      <c r="C216" s="136"/>
      <c r="D216" s="136"/>
      <c r="E216" s="97">
        <v>3</v>
      </c>
      <c r="F216" s="97">
        <v>3</v>
      </c>
      <c r="G216" s="110">
        <v>3</v>
      </c>
      <c r="I216" s="2">
        <v>2015</v>
      </c>
      <c r="J216" s="18">
        <f>F213*100/F212</f>
        <v>11.29347401328644</v>
      </c>
      <c r="K216" s="17">
        <f>F214*100/F211</f>
        <v>91.4216673378977</v>
      </c>
      <c r="L216" s="40">
        <f>F213*365/F214/365</f>
        <v>0.12731277533039648</v>
      </c>
      <c r="M216" s="22">
        <f>F212/F215</f>
        <v>639.75</v>
      </c>
      <c r="N216" s="22">
        <f>F212/F216</f>
        <v>853</v>
      </c>
      <c r="O216" s="22">
        <f>100000*F215/E208</f>
        <v>2.332824000093313</v>
      </c>
      <c r="P216" s="22">
        <f>100000*F216/E208</f>
        <v>1.7496180000699848</v>
      </c>
    </row>
    <row r="217" spans="1:16" ht="16.5" thickBot="1" thickTop="1">
      <c r="A217" s="133" t="s">
        <v>199</v>
      </c>
      <c r="B217" s="133"/>
      <c r="C217" s="133"/>
      <c r="D217" s="133"/>
      <c r="E217" s="133"/>
      <c r="F217" s="122">
        <v>14</v>
      </c>
      <c r="G217" s="124"/>
      <c r="I217" s="15">
        <v>2016</v>
      </c>
      <c r="J217" s="19">
        <f>G213*100/G212</f>
        <v>19.042040329687428</v>
      </c>
      <c r="K217" s="26"/>
      <c r="L217" s="41">
        <f>G213*365/G214/365</f>
        <v>0.23520899498002262</v>
      </c>
      <c r="M217" s="23">
        <f>G212/G215</f>
        <v>631.25</v>
      </c>
      <c r="N217" s="23">
        <f>G212/G216</f>
        <v>841.6666666666666</v>
      </c>
      <c r="O217" s="23">
        <f>100000*G215/E208</f>
        <v>2.332824000093313</v>
      </c>
      <c r="P217" s="23">
        <f>100000*G216/E208</f>
        <v>1.7496180000699848</v>
      </c>
    </row>
    <row r="218" spans="1:16" ht="16.5" thickBot="1" thickTop="1">
      <c r="A218" s="134" t="s">
        <v>198</v>
      </c>
      <c r="B218" s="135"/>
      <c r="C218" s="135"/>
      <c r="D218" s="135"/>
      <c r="E218" s="135"/>
      <c r="F218" s="123">
        <v>8</v>
      </c>
      <c r="G218" s="124"/>
      <c r="J218" s="10"/>
      <c r="K218" s="10"/>
      <c r="M218" s="24"/>
      <c r="N218" s="24"/>
      <c r="O218" s="24"/>
      <c r="P218" s="24"/>
    </row>
    <row r="219" spans="10:16" ht="15.75" thickTop="1">
      <c r="J219" s="10"/>
      <c r="K219" s="10"/>
      <c r="M219" s="24"/>
      <c r="N219" s="24"/>
      <c r="O219" s="24"/>
      <c r="P219" s="24"/>
    </row>
    <row r="220" spans="2:16" ht="18.75">
      <c r="B220" s="127" t="s">
        <v>87</v>
      </c>
      <c r="C220" s="128"/>
      <c r="D220" s="128"/>
      <c r="E220" s="128"/>
      <c r="F220" s="128"/>
      <c r="J220" s="10"/>
      <c r="K220" s="10"/>
      <c r="M220" s="24"/>
      <c r="N220" s="24"/>
      <c r="O220" s="24"/>
      <c r="P220" s="24"/>
    </row>
    <row r="221" spans="10:16" ht="15.75" thickBot="1">
      <c r="J221" s="10"/>
      <c r="K221" s="10"/>
      <c r="M221" s="24"/>
      <c r="N221" s="24"/>
      <c r="O221" s="24"/>
      <c r="P221" s="24"/>
    </row>
    <row r="222" spans="3:16" ht="15.75" customHeight="1" thickBot="1" thickTop="1">
      <c r="C222" s="132" t="s">
        <v>103</v>
      </c>
      <c r="D222" s="137"/>
      <c r="E222" s="137">
        <v>101274</v>
      </c>
      <c r="F222" s="137"/>
      <c r="G222" s="138"/>
      <c r="J222" s="147" t="s">
        <v>202</v>
      </c>
      <c r="K222" s="150" t="s">
        <v>200</v>
      </c>
      <c r="L222" s="145" t="s">
        <v>201</v>
      </c>
      <c r="M222" s="152" t="s">
        <v>84</v>
      </c>
      <c r="N222" s="153"/>
      <c r="O222" s="152" t="s">
        <v>85</v>
      </c>
      <c r="P222" s="153"/>
    </row>
    <row r="223" spans="2:16" ht="16.5" thickBot="1" thickTop="1">
      <c r="B223" s="129" t="s">
        <v>95</v>
      </c>
      <c r="C223" s="130"/>
      <c r="E223" s="9">
        <v>2014</v>
      </c>
      <c r="F223" s="9">
        <v>2015</v>
      </c>
      <c r="G223" s="11">
        <v>2016</v>
      </c>
      <c r="J223" s="148"/>
      <c r="K223" s="150"/>
      <c r="L223" s="146"/>
      <c r="M223" s="154"/>
      <c r="N223" s="155"/>
      <c r="O223" s="154"/>
      <c r="P223" s="155"/>
    </row>
    <row r="224" spans="1:16" ht="16.5" thickBot="1" thickTop="1">
      <c r="A224" s="136" t="s">
        <v>1</v>
      </c>
      <c r="B224" s="136"/>
      <c r="C224" s="136"/>
      <c r="D224" s="136"/>
      <c r="E224" s="97">
        <v>403</v>
      </c>
      <c r="F224" s="97">
        <v>1196</v>
      </c>
      <c r="G224" s="109">
        <v>1176</v>
      </c>
      <c r="J224" s="148"/>
      <c r="K224" s="150"/>
      <c r="L224" s="146"/>
      <c r="M224" s="154"/>
      <c r="N224" s="155"/>
      <c r="O224" s="154"/>
      <c r="P224" s="155"/>
    </row>
    <row r="225" spans="1:16" ht="16.5" thickBot="1" thickTop="1">
      <c r="A225" s="136" t="s">
        <v>9</v>
      </c>
      <c r="B225" s="136"/>
      <c r="C225" s="136"/>
      <c r="D225" s="136"/>
      <c r="E225" s="97">
        <v>4682</v>
      </c>
      <c r="F225" s="97">
        <v>6702</v>
      </c>
      <c r="G225" s="109">
        <v>5420</v>
      </c>
      <c r="J225" s="148"/>
      <c r="K225" s="150"/>
      <c r="L225" s="146"/>
      <c r="M225" s="154"/>
      <c r="N225" s="155"/>
      <c r="O225" s="154"/>
      <c r="P225" s="155"/>
    </row>
    <row r="226" spans="1:16" ht="16.5" thickBot="1" thickTop="1">
      <c r="A226" s="136" t="s">
        <v>3</v>
      </c>
      <c r="B226" s="136"/>
      <c r="C226" s="136"/>
      <c r="D226" s="136"/>
      <c r="E226" s="97">
        <v>5085</v>
      </c>
      <c r="F226" s="97">
        <v>7898</v>
      </c>
      <c r="G226" s="109">
        <v>6648</v>
      </c>
      <c r="J226" s="148"/>
      <c r="K226" s="150"/>
      <c r="L226" s="146"/>
      <c r="M226" s="154"/>
      <c r="N226" s="155"/>
      <c r="O226" s="154"/>
      <c r="P226" s="155"/>
    </row>
    <row r="227" spans="1:16" ht="16.5" thickBot="1" thickTop="1">
      <c r="A227" s="136" t="s">
        <v>4</v>
      </c>
      <c r="B227" s="136"/>
      <c r="C227" s="136"/>
      <c r="D227" s="136"/>
      <c r="E227" s="97">
        <v>1196</v>
      </c>
      <c r="F227" s="97">
        <v>1176</v>
      </c>
      <c r="G227" s="109">
        <f>G226-G228</f>
        <v>1211.8257236645777</v>
      </c>
      <c r="J227" s="148"/>
      <c r="K227" s="150"/>
      <c r="L227" s="146"/>
      <c r="M227" s="156"/>
      <c r="N227" s="157"/>
      <c r="O227" s="156"/>
      <c r="P227" s="157"/>
    </row>
    <row r="228" spans="1:16" ht="16.5" thickBot="1" thickTop="1">
      <c r="A228" s="136" t="s">
        <v>5</v>
      </c>
      <c r="B228" s="136"/>
      <c r="C228" s="136"/>
      <c r="D228" s="136"/>
      <c r="E228" s="97">
        <f>E226-E227</f>
        <v>3889</v>
      </c>
      <c r="F228" s="97">
        <f>F226-F227</f>
        <v>6722</v>
      </c>
      <c r="G228" s="109">
        <f>K230*G225/100</f>
        <v>5436.174276335422</v>
      </c>
      <c r="J228" s="149"/>
      <c r="K228" s="150"/>
      <c r="L228" s="146"/>
      <c r="M228" s="20" t="s">
        <v>100</v>
      </c>
      <c r="N228" s="21" t="s">
        <v>101</v>
      </c>
      <c r="O228" s="20" t="s">
        <v>100</v>
      </c>
      <c r="P228" s="21" t="s">
        <v>101</v>
      </c>
    </row>
    <row r="229" spans="1:16" ht="16.5" thickBot="1" thickTop="1">
      <c r="A229" s="136" t="s">
        <v>6</v>
      </c>
      <c r="B229" s="136"/>
      <c r="C229" s="136"/>
      <c r="D229" s="136"/>
      <c r="E229" s="97">
        <v>10</v>
      </c>
      <c r="F229" s="97">
        <v>11</v>
      </c>
      <c r="G229" s="109">
        <v>11</v>
      </c>
      <c r="I229" s="2">
        <v>2014</v>
      </c>
      <c r="J229" s="16">
        <f>E227*100/E226</f>
        <v>23.52015732546706</v>
      </c>
      <c r="K229" s="17">
        <f>E228*100/E225</f>
        <v>83.06279367791542</v>
      </c>
      <c r="L229" s="40">
        <f>E227*365/E228/365</f>
        <v>0.30753407045512987</v>
      </c>
      <c r="M229" s="22">
        <f>E226/E229</f>
        <v>508.5</v>
      </c>
      <c r="N229" s="22">
        <f>E226/E230</f>
        <v>508.5</v>
      </c>
      <c r="O229" s="22">
        <f>100000*E229/E222</f>
        <v>9.874202658135356</v>
      </c>
      <c r="P229" s="22">
        <f>100000*E230/E222</f>
        <v>9.874202658135356</v>
      </c>
    </row>
    <row r="230" spans="1:16" ht="16.5" thickBot="1" thickTop="1">
      <c r="A230" s="136" t="s">
        <v>7</v>
      </c>
      <c r="B230" s="136"/>
      <c r="C230" s="136"/>
      <c r="D230" s="136"/>
      <c r="E230" s="97">
        <v>10</v>
      </c>
      <c r="F230" s="97">
        <v>10</v>
      </c>
      <c r="G230" s="109">
        <v>10</v>
      </c>
      <c r="I230" s="2">
        <v>2015</v>
      </c>
      <c r="J230" s="18">
        <f>F227*100/F226</f>
        <v>14.889845530514053</v>
      </c>
      <c r="K230" s="17">
        <f>F228*100/F225</f>
        <v>100.29841838257236</v>
      </c>
      <c r="L230" s="40">
        <f>F227*365/F228/365</f>
        <v>0.17494793216304672</v>
      </c>
      <c r="M230" s="22">
        <f>F226/F229</f>
        <v>718</v>
      </c>
      <c r="N230" s="22">
        <f>F226/F230</f>
        <v>789.8</v>
      </c>
      <c r="O230" s="22">
        <f>100000*F229/E222</f>
        <v>10.861622923948891</v>
      </c>
      <c r="P230" s="22">
        <f>100000*F230/E222</f>
        <v>9.874202658135356</v>
      </c>
    </row>
    <row r="231" spans="1:16" ht="16.5" thickBot="1" thickTop="1">
      <c r="A231" s="133" t="s">
        <v>199</v>
      </c>
      <c r="B231" s="133"/>
      <c r="C231" s="133"/>
      <c r="D231" s="133"/>
      <c r="E231" s="133"/>
      <c r="F231" s="122">
        <v>17</v>
      </c>
      <c r="G231" s="124"/>
      <c r="I231" s="15">
        <v>2016</v>
      </c>
      <c r="J231" s="19">
        <f>G227*100/G226</f>
        <v>18.228425446218075</v>
      </c>
      <c r="K231" s="26"/>
      <c r="L231" s="41">
        <f>G227*365/G228/365</f>
        <v>0.22291885102724873</v>
      </c>
      <c r="M231" s="23">
        <f>G226/G229</f>
        <v>604.3636363636364</v>
      </c>
      <c r="N231" s="23">
        <f>G226/G230</f>
        <v>664.8</v>
      </c>
      <c r="O231" s="23">
        <f>100000*G229/E222</f>
        <v>10.861622923948891</v>
      </c>
      <c r="P231" s="23">
        <f>100000*G230/E222</f>
        <v>9.874202658135356</v>
      </c>
    </row>
    <row r="232" spans="1:16" ht="16.5" thickBot="1" thickTop="1">
      <c r="A232" s="134" t="s">
        <v>198</v>
      </c>
      <c r="B232" s="135"/>
      <c r="C232" s="135"/>
      <c r="D232" s="135"/>
      <c r="E232" s="135"/>
      <c r="F232" s="123">
        <v>11</v>
      </c>
      <c r="G232" s="124"/>
      <c r="J232" s="10"/>
      <c r="K232" s="10"/>
      <c r="M232" s="24"/>
      <c r="N232" s="24"/>
      <c r="O232" s="24"/>
      <c r="P232" s="24"/>
    </row>
    <row r="233" spans="10:16" ht="15.75" thickTop="1">
      <c r="J233" s="10"/>
      <c r="K233" s="10"/>
      <c r="M233" s="24"/>
      <c r="N233" s="24"/>
      <c r="O233" s="24"/>
      <c r="P233" s="24"/>
    </row>
    <row r="234" spans="2:16" ht="18.75">
      <c r="B234" s="127" t="s">
        <v>88</v>
      </c>
      <c r="C234" s="128"/>
      <c r="D234" s="128"/>
      <c r="E234" s="128"/>
      <c r="F234" s="128"/>
      <c r="J234" s="10"/>
      <c r="K234" s="10"/>
      <c r="M234" s="24"/>
      <c r="N234" s="24"/>
      <c r="O234" s="24"/>
      <c r="P234" s="24"/>
    </row>
    <row r="235" spans="10:16" ht="15.75" thickBot="1">
      <c r="J235" s="10"/>
      <c r="K235" s="10"/>
      <c r="M235" s="24"/>
      <c r="N235" s="24"/>
      <c r="O235" s="24"/>
      <c r="P235" s="24"/>
    </row>
    <row r="236" spans="3:16" ht="15.75" customHeight="1" thickBot="1" thickTop="1">
      <c r="C236" s="132" t="s">
        <v>103</v>
      </c>
      <c r="D236" s="137"/>
      <c r="E236" s="137">
        <v>26299</v>
      </c>
      <c r="F236" s="137"/>
      <c r="G236" s="138"/>
      <c r="J236" s="147" t="s">
        <v>202</v>
      </c>
      <c r="K236" s="150" t="s">
        <v>200</v>
      </c>
      <c r="L236" s="145" t="s">
        <v>201</v>
      </c>
      <c r="M236" s="152" t="s">
        <v>84</v>
      </c>
      <c r="N236" s="153"/>
      <c r="O236" s="152" t="s">
        <v>85</v>
      </c>
      <c r="P236" s="153"/>
    </row>
    <row r="237" spans="2:16" ht="16.5" thickBot="1" thickTop="1">
      <c r="B237" s="129" t="s">
        <v>95</v>
      </c>
      <c r="C237" s="130"/>
      <c r="E237" s="9">
        <v>2014</v>
      </c>
      <c r="F237" s="9">
        <v>2015</v>
      </c>
      <c r="G237" s="11">
        <v>2016</v>
      </c>
      <c r="J237" s="148"/>
      <c r="K237" s="150"/>
      <c r="L237" s="146"/>
      <c r="M237" s="154"/>
      <c r="N237" s="155"/>
      <c r="O237" s="154"/>
      <c r="P237" s="155"/>
    </row>
    <row r="238" spans="1:16" ht="16.5" thickBot="1" thickTop="1">
      <c r="A238" s="136" t="s">
        <v>1</v>
      </c>
      <c r="B238" s="136"/>
      <c r="C238" s="136"/>
      <c r="D238" s="136"/>
      <c r="E238" s="97">
        <v>721</v>
      </c>
      <c r="F238" s="97">
        <v>282</v>
      </c>
      <c r="G238" s="109">
        <v>397</v>
      </c>
      <c r="J238" s="148"/>
      <c r="K238" s="150"/>
      <c r="L238" s="146"/>
      <c r="M238" s="154"/>
      <c r="N238" s="155"/>
      <c r="O238" s="154"/>
      <c r="P238" s="155"/>
    </row>
    <row r="239" spans="1:16" ht="16.5" thickBot="1" thickTop="1">
      <c r="A239" s="136" t="s">
        <v>9</v>
      </c>
      <c r="B239" s="136"/>
      <c r="C239" s="136"/>
      <c r="D239" s="136"/>
      <c r="E239" s="97">
        <v>1585</v>
      </c>
      <c r="F239" s="97">
        <v>1251</v>
      </c>
      <c r="G239" s="109">
        <v>1352</v>
      </c>
      <c r="J239" s="148"/>
      <c r="K239" s="150"/>
      <c r="L239" s="146"/>
      <c r="M239" s="154"/>
      <c r="N239" s="155"/>
      <c r="O239" s="154"/>
      <c r="P239" s="155"/>
    </row>
    <row r="240" spans="1:16" ht="16.5" thickBot="1" thickTop="1">
      <c r="A240" s="136" t="s">
        <v>3</v>
      </c>
      <c r="B240" s="136"/>
      <c r="C240" s="136"/>
      <c r="D240" s="136"/>
      <c r="E240" s="97">
        <v>2306</v>
      </c>
      <c r="F240" s="97">
        <v>1533</v>
      </c>
      <c r="G240" s="109">
        <v>1794</v>
      </c>
      <c r="J240" s="148"/>
      <c r="K240" s="150"/>
      <c r="L240" s="146"/>
      <c r="M240" s="154"/>
      <c r="N240" s="155"/>
      <c r="O240" s="154"/>
      <c r="P240" s="155"/>
    </row>
    <row r="241" spans="1:16" ht="16.5" thickBot="1" thickTop="1">
      <c r="A241" s="136" t="s">
        <v>4</v>
      </c>
      <c r="B241" s="136"/>
      <c r="C241" s="136"/>
      <c r="D241" s="136"/>
      <c r="E241" s="97">
        <v>282</v>
      </c>
      <c r="F241" s="97">
        <v>397</v>
      </c>
      <c r="G241" s="109">
        <f>G240-G242</f>
        <v>566.2845723421262</v>
      </c>
      <c r="J241" s="148"/>
      <c r="K241" s="150"/>
      <c r="L241" s="146"/>
      <c r="M241" s="156"/>
      <c r="N241" s="157"/>
      <c r="O241" s="156"/>
      <c r="P241" s="157"/>
    </row>
    <row r="242" spans="1:16" ht="16.5" thickBot="1" thickTop="1">
      <c r="A242" s="136" t="s">
        <v>5</v>
      </c>
      <c r="B242" s="136"/>
      <c r="C242" s="136"/>
      <c r="D242" s="136"/>
      <c r="E242" s="97">
        <f>E240-E241</f>
        <v>2024</v>
      </c>
      <c r="F242" s="97">
        <f>F240-F241</f>
        <v>1136</v>
      </c>
      <c r="G242" s="109">
        <f>K244*G239/100</f>
        <v>1227.7154276578738</v>
      </c>
      <c r="J242" s="149"/>
      <c r="K242" s="150"/>
      <c r="L242" s="146"/>
      <c r="M242" s="20" t="s">
        <v>100</v>
      </c>
      <c r="N242" s="21" t="s">
        <v>101</v>
      </c>
      <c r="O242" s="20" t="s">
        <v>100</v>
      </c>
      <c r="P242" s="21" t="s">
        <v>101</v>
      </c>
    </row>
    <row r="243" spans="1:16" ht="16.5" thickBot="1" thickTop="1">
      <c r="A243" s="136" t="s">
        <v>6</v>
      </c>
      <c r="B243" s="136"/>
      <c r="C243" s="136"/>
      <c r="D243" s="136"/>
      <c r="E243" s="97">
        <v>2</v>
      </c>
      <c r="F243" s="97">
        <v>2</v>
      </c>
      <c r="G243" s="109">
        <v>2</v>
      </c>
      <c r="I243" s="2">
        <v>2014</v>
      </c>
      <c r="J243" s="16">
        <f>E241*100/E240</f>
        <v>12.22896790980052</v>
      </c>
      <c r="K243" s="17">
        <f>E242*100/E239</f>
        <v>127.69716088328076</v>
      </c>
      <c r="L243" s="40">
        <f>E241*365/E242/365</f>
        <v>0.13932806324110672</v>
      </c>
      <c r="M243" s="22">
        <f>E240/E243</f>
        <v>1153</v>
      </c>
      <c r="N243" s="22">
        <f>E240/E244</f>
        <v>2306</v>
      </c>
      <c r="O243" s="22">
        <f>100000*E243/E236</f>
        <v>7.604851895509335</v>
      </c>
      <c r="P243" s="22">
        <f>100000*E244/E236</f>
        <v>3.8024259477546676</v>
      </c>
    </row>
    <row r="244" spans="1:16" ht="16.5" thickBot="1" thickTop="1">
      <c r="A244" s="136" t="s">
        <v>7</v>
      </c>
      <c r="B244" s="136"/>
      <c r="C244" s="136"/>
      <c r="D244" s="136"/>
      <c r="E244" s="97">
        <v>1</v>
      </c>
      <c r="F244" s="97">
        <v>1</v>
      </c>
      <c r="G244" s="109">
        <v>1</v>
      </c>
      <c r="I244" s="2">
        <v>2015</v>
      </c>
      <c r="J244" s="18">
        <f>F241*100/F240</f>
        <v>25.8969341161122</v>
      </c>
      <c r="K244" s="17">
        <f>F242*100/F239</f>
        <v>90.80735411670663</v>
      </c>
      <c r="L244" s="40">
        <f>F241*365/F242/365</f>
        <v>0.3494718309859155</v>
      </c>
      <c r="M244" s="22">
        <f>F240/F243</f>
        <v>766.5</v>
      </c>
      <c r="N244" s="22">
        <f>F240/F244</f>
        <v>1533</v>
      </c>
      <c r="O244" s="22">
        <f>100000*F243/E236</f>
        <v>7.604851895509335</v>
      </c>
      <c r="P244" s="22">
        <f>100000*F244/E236</f>
        <v>3.8024259477546676</v>
      </c>
    </row>
    <row r="245" spans="1:16" ht="16.5" thickBot="1" thickTop="1">
      <c r="A245" s="133" t="s">
        <v>199</v>
      </c>
      <c r="B245" s="133"/>
      <c r="C245" s="133"/>
      <c r="D245" s="133"/>
      <c r="E245" s="133"/>
      <c r="F245" s="122">
        <v>46</v>
      </c>
      <c r="G245" s="124"/>
      <c r="I245" s="15">
        <v>2016</v>
      </c>
      <c r="J245" s="19">
        <f>G241*100/G240</f>
        <v>31.56547225987326</v>
      </c>
      <c r="K245" s="26"/>
      <c r="L245" s="41">
        <f>G241*365/G242/365</f>
        <v>0.4612506771397616</v>
      </c>
      <c r="M245" s="23">
        <f>G240/G243</f>
        <v>897</v>
      </c>
      <c r="N245" s="23">
        <f>G240/G244</f>
        <v>1794</v>
      </c>
      <c r="O245" s="23">
        <f>100000*G243/E236</f>
        <v>7.604851895509335</v>
      </c>
      <c r="P245" s="23">
        <f>100000*G244/E236</f>
        <v>3.8024259477546676</v>
      </c>
    </row>
    <row r="246" spans="1:16" ht="16.5" thickBot="1" thickTop="1">
      <c r="A246" s="134" t="s">
        <v>198</v>
      </c>
      <c r="B246" s="135"/>
      <c r="C246" s="135"/>
      <c r="D246" s="135"/>
      <c r="E246" s="135"/>
      <c r="F246" s="123">
        <v>3</v>
      </c>
      <c r="G246" s="124"/>
      <c r="J246" s="10"/>
      <c r="K246" s="10"/>
      <c r="M246" s="24"/>
      <c r="N246" s="24"/>
      <c r="O246" s="24"/>
      <c r="P246" s="24"/>
    </row>
    <row r="247" spans="10:16" ht="15.75" thickTop="1">
      <c r="J247" s="10"/>
      <c r="K247" s="10"/>
      <c r="M247" s="24"/>
      <c r="N247" s="24"/>
      <c r="O247" s="24"/>
      <c r="P247" s="24"/>
    </row>
    <row r="248" spans="2:16" ht="18.75">
      <c r="B248" s="127" t="s">
        <v>89</v>
      </c>
      <c r="C248" s="128"/>
      <c r="D248" s="128"/>
      <c r="E248" s="128"/>
      <c r="F248" s="128"/>
      <c r="J248" s="10"/>
      <c r="K248" s="10"/>
      <c r="M248" s="24"/>
      <c r="N248" s="24"/>
      <c r="O248" s="24"/>
      <c r="P248" s="24"/>
    </row>
    <row r="249" spans="10:16" ht="15.75" thickBot="1">
      <c r="J249" s="10"/>
      <c r="K249" s="10"/>
      <c r="M249" s="24"/>
      <c r="N249" s="24"/>
      <c r="O249" s="24"/>
      <c r="P249" s="24"/>
    </row>
    <row r="250" spans="3:16" ht="15.75" customHeight="1" thickBot="1" thickTop="1">
      <c r="C250" s="132" t="s">
        <v>103</v>
      </c>
      <c r="D250" s="137"/>
      <c r="E250" s="137">
        <v>43893</v>
      </c>
      <c r="F250" s="137"/>
      <c r="G250" s="138"/>
      <c r="J250" s="147" t="s">
        <v>202</v>
      </c>
      <c r="K250" s="150" t="s">
        <v>200</v>
      </c>
      <c r="L250" s="145" t="s">
        <v>201</v>
      </c>
      <c r="M250" s="152" t="s">
        <v>84</v>
      </c>
      <c r="N250" s="153"/>
      <c r="O250" s="152" t="s">
        <v>85</v>
      </c>
      <c r="P250" s="153"/>
    </row>
    <row r="251" spans="2:16" ht="16.5" thickBot="1" thickTop="1">
      <c r="B251" s="129" t="s">
        <v>95</v>
      </c>
      <c r="C251" s="130"/>
      <c r="E251" s="9">
        <v>2014</v>
      </c>
      <c r="F251" s="9">
        <v>2015</v>
      </c>
      <c r="G251" s="11">
        <v>2016</v>
      </c>
      <c r="J251" s="148"/>
      <c r="K251" s="150"/>
      <c r="L251" s="146"/>
      <c r="M251" s="154"/>
      <c r="N251" s="155"/>
      <c r="O251" s="154"/>
      <c r="P251" s="155"/>
    </row>
    <row r="252" spans="1:16" ht="16.5" thickBot="1" thickTop="1">
      <c r="A252" s="136" t="s">
        <v>1</v>
      </c>
      <c r="B252" s="136"/>
      <c r="C252" s="136"/>
      <c r="D252" s="136"/>
      <c r="E252" s="97">
        <v>27</v>
      </c>
      <c r="F252" s="97">
        <v>992</v>
      </c>
      <c r="G252" s="109">
        <v>666</v>
      </c>
      <c r="J252" s="148"/>
      <c r="K252" s="150"/>
      <c r="L252" s="146"/>
      <c r="M252" s="154"/>
      <c r="N252" s="155"/>
      <c r="O252" s="154"/>
      <c r="P252" s="155"/>
    </row>
    <row r="253" spans="1:16" ht="16.5" thickBot="1" thickTop="1">
      <c r="A253" s="136" t="s">
        <v>9</v>
      </c>
      <c r="B253" s="136"/>
      <c r="C253" s="136"/>
      <c r="D253" s="136"/>
      <c r="E253" s="97">
        <v>2839</v>
      </c>
      <c r="F253" s="97">
        <v>2309</v>
      </c>
      <c r="G253" s="109">
        <v>2768</v>
      </c>
      <c r="J253" s="148"/>
      <c r="K253" s="150"/>
      <c r="L253" s="146"/>
      <c r="M253" s="154"/>
      <c r="N253" s="155"/>
      <c r="O253" s="154"/>
      <c r="P253" s="155"/>
    </row>
    <row r="254" spans="1:16" ht="16.5" thickBot="1" thickTop="1">
      <c r="A254" s="136" t="s">
        <v>3</v>
      </c>
      <c r="B254" s="136"/>
      <c r="C254" s="136"/>
      <c r="D254" s="136"/>
      <c r="E254" s="97">
        <v>2866</v>
      </c>
      <c r="F254" s="97">
        <v>3301</v>
      </c>
      <c r="G254" s="109">
        <v>3434</v>
      </c>
      <c r="J254" s="148"/>
      <c r="K254" s="150"/>
      <c r="L254" s="146"/>
      <c r="M254" s="154"/>
      <c r="N254" s="155"/>
      <c r="O254" s="154"/>
      <c r="P254" s="155"/>
    </row>
    <row r="255" spans="1:16" ht="16.5" thickBot="1" thickTop="1">
      <c r="A255" s="136" t="s">
        <v>4</v>
      </c>
      <c r="B255" s="136"/>
      <c r="C255" s="136"/>
      <c r="D255" s="136"/>
      <c r="E255" s="97">
        <v>992</v>
      </c>
      <c r="F255" s="97">
        <v>666</v>
      </c>
      <c r="G255" s="109">
        <f>G254-G256</f>
        <v>275.1953226504979</v>
      </c>
      <c r="J255" s="148"/>
      <c r="K255" s="150"/>
      <c r="L255" s="146"/>
      <c r="M255" s="156"/>
      <c r="N255" s="157"/>
      <c r="O255" s="156"/>
      <c r="P255" s="157"/>
    </row>
    <row r="256" spans="1:16" ht="16.5" thickBot="1" thickTop="1">
      <c r="A256" s="136" t="s">
        <v>5</v>
      </c>
      <c r="B256" s="136"/>
      <c r="C256" s="136"/>
      <c r="D256" s="136"/>
      <c r="E256" s="97">
        <f>E254-E255</f>
        <v>1874</v>
      </c>
      <c r="F256" s="97">
        <f>F254-F255</f>
        <v>2635</v>
      </c>
      <c r="G256" s="109">
        <f>K258*G253/100</f>
        <v>3158.804677349502</v>
      </c>
      <c r="J256" s="149"/>
      <c r="K256" s="150"/>
      <c r="L256" s="146"/>
      <c r="M256" s="20" t="s">
        <v>100</v>
      </c>
      <c r="N256" s="21" t="s">
        <v>101</v>
      </c>
      <c r="O256" s="20" t="s">
        <v>100</v>
      </c>
      <c r="P256" s="21" t="s">
        <v>101</v>
      </c>
    </row>
    <row r="257" spans="1:16" ht="16.5" thickBot="1" thickTop="1">
      <c r="A257" s="136" t="s">
        <v>6</v>
      </c>
      <c r="B257" s="136"/>
      <c r="C257" s="136"/>
      <c r="D257" s="136"/>
      <c r="E257" s="97">
        <v>2</v>
      </c>
      <c r="F257" s="97">
        <v>2</v>
      </c>
      <c r="G257" s="109">
        <v>2</v>
      </c>
      <c r="I257" s="2">
        <v>2014</v>
      </c>
      <c r="J257" s="16">
        <f>E255*100/E254</f>
        <v>34.612700628053034</v>
      </c>
      <c r="K257" s="17">
        <f>E256*100/E253</f>
        <v>66.00915815427967</v>
      </c>
      <c r="L257" s="40">
        <f>E255*365/E256/365</f>
        <v>0.5293489861259338</v>
      </c>
      <c r="M257" s="22">
        <f>E254/E257</f>
        <v>1433</v>
      </c>
      <c r="N257" s="22">
        <f>E254/E258</f>
        <v>2866</v>
      </c>
      <c r="O257" s="22">
        <f>100000*E257/E250</f>
        <v>4.5565352106258405</v>
      </c>
      <c r="P257" s="22">
        <f>100000*E258/E250</f>
        <v>2.2782676053129203</v>
      </c>
    </row>
    <row r="258" spans="1:16" ht="16.5" thickBot="1" thickTop="1">
      <c r="A258" s="136" t="s">
        <v>7</v>
      </c>
      <c r="B258" s="136"/>
      <c r="C258" s="136"/>
      <c r="D258" s="136"/>
      <c r="E258" s="97">
        <v>1</v>
      </c>
      <c r="F258" s="97">
        <v>1</v>
      </c>
      <c r="G258" s="109">
        <v>1</v>
      </c>
      <c r="I258" s="2">
        <v>2015</v>
      </c>
      <c r="J258" s="18">
        <f>F255*100/F254</f>
        <v>20.1757043320206</v>
      </c>
      <c r="K258" s="17">
        <f>F256*100/F253</f>
        <v>114.1186660892161</v>
      </c>
      <c r="L258" s="40">
        <f>F255*365/F256/365</f>
        <v>0.2527514231499051</v>
      </c>
      <c r="M258" s="22">
        <f>F254/F257</f>
        <v>1650.5</v>
      </c>
      <c r="N258" s="22">
        <f>F254/F258</f>
        <v>3301</v>
      </c>
      <c r="O258" s="22">
        <f>100000*F257/E250</f>
        <v>4.5565352106258405</v>
      </c>
      <c r="P258" s="22">
        <f>100000*F258/E250</f>
        <v>2.2782676053129203</v>
      </c>
    </row>
    <row r="259" spans="1:16" ht="16.5" thickBot="1" thickTop="1">
      <c r="A259" s="133" t="s">
        <v>199</v>
      </c>
      <c r="B259" s="133"/>
      <c r="C259" s="133"/>
      <c r="D259" s="133"/>
      <c r="E259" s="133"/>
      <c r="F259" s="122">
        <v>71</v>
      </c>
      <c r="G259" s="124"/>
      <c r="I259" s="15">
        <v>2016</v>
      </c>
      <c r="J259" s="19">
        <f>G255*100/G254</f>
        <v>8.013841661342397</v>
      </c>
      <c r="K259" s="26"/>
      <c r="L259" s="41">
        <f>G255*365/G256/365</f>
        <v>0.08712008204363227</v>
      </c>
      <c r="M259" s="23">
        <f>G254/G257</f>
        <v>1717</v>
      </c>
      <c r="N259" s="23">
        <f>G254/G258</f>
        <v>3434</v>
      </c>
      <c r="O259" s="23">
        <f>100000*G257/E250</f>
        <v>4.5565352106258405</v>
      </c>
      <c r="P259" s="23">
        <f>100000*G258/E250</f>
        <v>2.2782676053129203</v>
      </c>
    </row>
    <row r="260" spans="1:7" ht="16.5" thickBot="1" thickTop="1">
      <c r="A260" s="134" t="s">
        <v>198</v>
      </c>
      <c r="B260" s="135"/>
      <c r="C260" s="135"/>
      <c r="D260" s="135"/>
      <c r="E260" s="135"/>
      <c r="F260" s="123">
        <v>5</v>
      </c>
      <c r="G260" s="124"/>
    </row>
    <row r="261" ht="15.75" thickTop="1"/>
    <row r="265" spans="1:4" ht="15">
      <c r="A265" s="115" t="s">
        <v>191</v>
      </c>
      <c r="B265" s="115"/>
      <c r="C265" s="115"/>
      <c r="D265" s="116">
        <f>G258+G244+G230+G202+G188+G160+G146+G117+G102+G87+G72+G57+G42</f>
        <v>115</v>
      </c>
    </row>
    <row r="272" ht="15">
      <c r="I272" t="s">
        <v>207</v>
      </c>
    </row>
    <row r="276" ht="15">
      <c r="I276" t="s">
        <v>206</v>
      </c>
    </row>
  </sheetData>
  <sheetProtection/>
  <mergeCells count="316">
    <mergeCell ref="M34:N39"/>
    <mergeCell ref="O34:P39"/>
    <mergeCell ref="C4:D4"/>
    <mergeCell ref="E4:G4"/>
    <mergeCell ref="M4:N9"/>
    <mergeCell ref="O4:P9"/>
    <mergeCell ref="M19:N24"/>
    <mergeCell ref="O19:P24"/>
    <mergeCell ref="B20:C20"/>
    <mergeCell ref="B35:C35"/>
    <mergeCell ref="M49:N54"/>
    <mergeCell ref="O49:P54"/>
    <mergeCell ref="M64:N69"/>
    <mergeCell ref="O64:P69"/>
    <mergeCell ref="M79:N84"/>
    <mergeCell ref="O79:P84"/>
    <mergeCell ref="O94:P99"/>
    <mergeCell ref="M109:N114"/>
    <mergeCell ref="O109:P114"/>
    <mergeCell ref="M94:N99"/>
    <mergeCell ref="O236:P241"/>
    <mergeCell ref="O166:P171"/>
    <mergeCell ref="M222:N227"/>
    <mergeCell ref="O222:P227"/>
    <mergeCell ref="O180:P185"/>
    <mergeCell ref="M194:N199"/>
    <mergeCell ref="O194:P199"/>
    <mergeCell ref="M208:N213"/>
    <mergeCell ref="O208:P213"/>
    <mergeCell ref="M236:N241"/>
    <mergeCell ref="M124:N129"/>
    <mergeCell ref="O124:P129"/>
    <mergeCell ref="O138:P143"/>
    <mergeCell ref="M152:N157"/>
    <mergeCell ref="O152:P157"/>
    <mergeCell ref="C138:D138"/>
    <mergeCell ref="C152:D152"/>
    <mergeCell ref="C166:D166"/>
    <mergeCell ref="A168:D168"/>
    <mergeCell ref="A157:D157"/>
    <mergeCell ref="A158:D158"/>
    <mergeCell ref="A159:D159"/>
    <mergeCell ref="A143:D143"/>
    <mergeCell ref="A144:D144"/>
    <mergeCell ref="A145:D145"/>
    <mergeCell ref="M166:N171"/>
    <mergeCell ref="M180:N185"/>
    <mergeCell ref="A186:D186"/>
    <mergeCell ref="A187:D187"/>
    <mergeCell ref="A169:D169"/>
    <mergeCell ref="A171:D171"/>
    <mergeCell ref="A170:D170"/>
    <mergeCell ref="A172:D172"/>
    <mergeCell ref="C180:D180"/>
    <mergeCell ref="A173:D173"/>
    <mergeCell ref="M250:N255"/>
    <mergeCell ref="O250:P255"/>
    <mergeCell ref="E109:G109"/>
    <mergeCell ref="E124:G124"/>
    <mergeCell ref="E138:G138"/>
    <mergeCell ref="E152:G152"/>
    <mergeCell ref="E166:G166"/>
    <mergeCell ref="E180:G180"/>
    <mergeCell ref="E194:G194"/>
    <mergeCell ref="M138:N143"/>
    <mergeCell ref="A197:D197"/>
    <mergeCell ref="A198:D198"/>
    <mergeCell ref="A199:D199"/>
    <mergeCell ref="A200:D200"/>
    <mergeCell ref="A189:E189"/>
    <mergeCell ref="A190:E190"/>
    <mergeCell ref="A196:D196"/>
    <mergeCell ref="C194:D194"/>
    <mergeCell ref="B192:F192"/>
    <mergeCell ref="B195:C195"/>
    <mergeCell ref="A183:D183"/>
    <mergeCell ref="A160:D160"/>
    <mergeCell ref="B164:F164"/>
    <mergeCell ref="B167:C167"/>
    <mergeCell ref="A174:D174"/>
    <mergeCell ref="B178:F178"/>
    <mergeCell ref="B181:C181"/>
    <mergeCell ref="A182:D182"/>
    <mergeCell ref="A146:D146"/>
    <mergeCell ref="A161:E161"/>
    <mergeCell ref="A162:E162"/>
    <mergeCell ref="A156:D156"/>
    <mergeCell ref="B150:F150"/>
    <mergeCell ref="A154:D154"/>
    <mergeCell ref="A57:D57"/>
    <mergeCell ref="B65:C65"/>
    <mergeCell ref="A58:E58"/>
    <mergeCell ref="A59:E59"/>
    <mergeCell ref="C64:D64"/>
    <mergeCell ref="E64:G64"/>
    <mergeCell ref="A55:D55"/>
    <mergeCell ref="A56:D56"/>
    <mergeCell ref="A40:D40"/>
    <mergeCell ref="B50:C50"/>
    <mergeCell ref="A11:D11"/>
    <mergeCell ref="A12:D12"/>
    <mergeCell ref="A41:D41"/>
    <mergeCell ref="A42:D42"/>
    <mergeCell ref="A36:D36"/>
    <mergeCell ref="A37:D37"/>
    <mergeCell ref="A38:D38"/>
    <mergeCell ref="A39:D39"/>
    <mergeCell ref="C1:H2"/>
    <mergeCell ref="A6:D6"/>
    <mergeCell ref="A7:D7"/>
    <mergeCell ref="A8:D8"/>
    <mergeCell ref="A9:D9"/>
    <mergeCell ref="A10:D10"/>
    <mergeCell ref="J4:J10"/>
    <mergeCell ref="K4:K10"/>
    <mergeCell ref="L4:L10"/>
    <mergeCell ref="J19:J25"/>
    <mergeCell ref="K19:K25"/>
    <mergeCell ref="L19:L25"/>
    <mergeCell ref="J34:J40"/>
    <mergeCell ref="K34:K40"/>
    <mergeCell ref="L34:L40"/>
    <mergeCell ref="J49:J55"/>
    <mergeCell ref="K49:K55"/>
    <mergeCell ref="L49:L55"/>
    <mergeCell ref="J64:J70"/>
    <mergeCell ref="K64:K70"/>
    <mergeCell ref="L64:L70"/>
    <mergeCell ref="J79:J85"/>
    <mergeCell ref="K79:K85"/>
    <mergeCell ref="L79:L85"/>
    <mergeCell ref="J94:J100"/>
    <mergeCell ref="K94:K100"/>
    <mergeCell ref="L94:L100"/>
    <mergeCell ref="J109:J115"/>
    <mergeCell ref="K109:K115"/>
    <mergeCell ref="L109:L115"/>
    <mergeCell ref="J124:J130"/>
    <mergeCell ref="K124:K130"/>
    <mergeCell ref="L124:L130"/>
    <mergeCell ref="J138:J144"/>
    <mergeCell ref="K138:K144"/>
    <mergeCell ref="L138:L144"/>
    <mergeCell ref="J152:J158"/>
    <mergeCell ref="K152:K158"/>
    <mergeCell ref="L152:L158"/>
    <mergeCell ref="J166:J172"/>
    <mergeCell ref="K166:K172"/>
    <mergeCell ref="L166:L172"/>
    <mergeCell ref="K180:K186"/>
    <mergeCell ref="L180:L186"/>
    <mergeCell ref="J194:J200"/>
    <mergeCell ref="K194:K200"/>
    <mergeCell ref="L194:L200"/>
    <mergeCell ref="J180:J186"/>
    <mergeCell ref="L208:L214"/>
    <mergeCell ref="A212:D212"/>
    <mergeCell ref="A213:D213"/>
    <mergeCell ref="A214:D214"/>
    <mergeCell ref="C208:D208"/>
    <mergeCell ref="B209:C209"/>
    <mergeCell ref="A210:D210"/>
    <mergeCell ref="A211:D211"/>
    <mergeCell ref="E208:G208"/>
    <mergeCell ref="J208:J214"/>
    <mergeCell ref="K208:K214"/>
    <mergeCell ref="A215:D215"/>
    <mergeCell ref="A229:D229"/>
    <mergeCell ref="C222:D222"/>
    <mergeCell ref="E222:G222"/>
    <mergeCell ref="J222:J228"/>
    <mergeCell ref="B223:C223"/>
    <mergeCell ref="A224:D224"/>
    <mergeCell ref="A225:D225"/>
    <mergeCell ref="K222:K228"/>
    <mergeCell ref="L222:L228"/>
    <mergeCell ref="A226:D226"/>
    <mergeCell ref="A227:D227"/>
    <mergeCell ref="A228:D228"/>
    <mergeCell ref="K236:K242"/>
    <mergeCell ref="L236:L242"/>
    <mergeCell ref="A240:D240"/>
    <mergeCell ref="A241:D241"/>
    <mergeCell ref="A242:D242"/>
    <mergeCell ref="C236:D236"/>
    <mergeCell ref="E236:G236"/>
    <mergeCell ref="B237:C237"/>
    <mergeCell ref="A238:D238"/>
    <mergeCell ref="J236:J242"/>
    <mergeCell ref="B248:F248"/>
    <mergeCell ref="L250:L256"/>
    <mergeCell ref="A254:D254"/>
    <mergeCell ref="A255:D255"/>
    <mergeCell ref="A256:D256"/>
    <mergeCell ref="C250:D250"/>
    <mergeCell ref="E250:G250"/>
    <mergeCell ref="J250:J256"/>
    <mergeCell ref="K250:K256"/>
    <mergeCell ref="B251:C251"/>
    <mergeCell ref="A84:D84"/>
    <mergeCell ref="A86:D86"/>
    <mergeCell ref="A85:D85"/>
    <mergeCell ref="A258:D258"/>
    <mergeCell ref="A257:D257"/>
    <mergeCell ref="B234:F234"/>
    <mergeCell ref="A239:D239"/>
    <mergeCell ref="A243:D243"/>
    <mergeCell ref="A252:D252"/>
    <mergeCell ref="A253:D253"/>
    <mergeCell ref="A73:E73"/>
    <mergeCell ref="A74:E74"/>
    <mergeCell ref="A68:D68"/>
    <mergeCell ref="A72:D72"/>
    <mergeCell ref="A69:D69"/>
    <mergeCell ref="A70:D70"/>
    <mergeCell ref="A25:D25"/>
    <mergeCell ref="A26:D26"/>
    <mergeCell ref="A27:D27"/>
    <mergeCell ref="A52:D52"/>
    <mergeCell ref="C34:D34"/>
    <mergeCell ref="A51:D51"/>
    <mergeCell ref="C49:D49"/>
    <mergeCell ref="A43:E43"/>
    <mergeCell ref="E34:G34"/>
    <mergeCell ref="E49:G49"/>
    <mergeCell ref="A53:D53"/>
    <mergeCell ref="A54:D54"/>
    <mergeCell ref="A141:D141"/>
    <mergeCell ref="A121:F121"/>
    <mergeCell ref="B136:F136"/>
    <mergeCell ref="A132:D132"/>
    <mergeCell ref="A113:D113"/>
    <mergeCell ref="A114:D114"/>
    <mergeCell ref="A115:D115"/>
    <mergeCell ref="A71:D71"/>
    <mergeCell ref="A142:D142"/>
    <mergeCell ref="A134:E134"/>
    <mergeCell ref="C79:D79"/>
    <mergeCell ref="E79:G79"/>
    <mergeCell ref="B80:C80"/>
    <mergeCell ref="A81:D81"/>
    <mergeCell ref="A87:D87"/>
    <mergeCell ref="A82:D82"/>
    <mergeCell ref="A83:D83"/>
    <mergeCell ref="A104:E104"/>
    <mergeCell ref="A116:D116"/>
    <mergeCell ref="A117:D117"/>
    <mergeCell ref="A131:D131"/>
    <mergeCell ref="A23:D23"/>
    <mergeCell ref="A24:D24"/>
    <mergeCell ref="A112:D112"/>
    <mergeCell ref="C94:D94"/>
    <mergeCell ref="A100:D100"/>
    <mergeCell ref="A101:D101"/>
    <mergeCell ref="A102:D102"/>
    <mergeCell ref="B110:C110"/>
    <mergeCell ref="A111:D111"/>
    <mergeCell ref="C109:D109"/>
    <mergeCell ref="A99:D99"/>
    <mergeCell ref="B95:C95"/>
    <mergeCell ref="A13:E13"/>
    <mergeCell ref="A14:E14"/>
    <mergeCell ref="A28:E28"/>
    <mergeCell ref="A29:E29"/>
    <mergeCell ref="A21:D21"/>
    <mergeCell ref="A22:D22"/>
    <mergeCell ref="E19:G19"/>
    <mergeCell ref="C19:D19"/>
    <mergeCell ref="A67:D67"/>
    <mergeCell ref="C124:D124"/>
    <mergeCell ref="A130:D130"/>
    <mergeCell ref="A66:D66"/>
    <mergeCell ref="A88:E88"/>
    <mergeCell ref="A89:E89"/>
    <mergeCell ref="A103:E103"/>
    <mergeCell ref="E94:G94"/>
    <mergeCell ref="A96:D96"/>
    <mergeCell ref="A97:D97"/>
    <mergeCell ref="A98:D98"/>
    <mergeCell ref="A127:D127"/>
    <mergeCell ref="A128:D128"/>
    <mergeCell ref="A184:D184"/>
    <mergeCell ref="B125:C125"/>
    <mergeCell ref="A129:D129"/>
    <mergeCell ref="A155:D155"/>
    <mergeCell ref="B139:C139"/>
    <mergeCell ref="A140:D140"/>
    <mergeCell ref="A147:E147"/>
    <mergeCell ref="A148:E148"/>
    <mergeCell ref="A185:D185"/>
    <mergeCell ref="A188:D188"/>
    <mergeCell ref="B44:F44"/>
    <mergeCell ref="B153:C153"/>
    <mergeCell ref="A175:E175"/>
    <mergeCell ref="A176:E176"/>
    <mergeCell ref="A118:E118"/>
    <mergeCell ref="A119:E119"/>
    <mergeCell ref="A133:E133"/>
    <mergeCell ref="A126:D126"/>
    <mergeCell ref="A245:E245"/>
    <mergeCell ref="A203:E203"/>
    <mergeCell ref="A204:E204"/>
    <mergeCell ref="A218:E218"/>
    <mergeCell ref="A217:E217"/>
    <mergeCell ref="A216:D216"/>
    <mergeCell ref="A244:D244"/>
    <mergeCell ref="A259:E259"/>
    <mergeCell ref="A260:E260"/>
    <mergeCell ref="A246:E246"/>
    <mergeCell ref="A201:D201"/>
    <mergeCell ref="A202:D202"/>
    <mergeCell ref="B206:F206"/>
    <mergeCell ref="A230:D230"/>
    <mergeCell ref="B220:F220"/>
    <mergeCell ref="A231:E231"/>
    <mergeCell ref="A232:E232"/>
  </mergeCells>
  <printOptions/>
  <pageMargins left="0.2" right="0.22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8"/>
  <sheetViews>
    <sheetView zoomScalePageLayoutView="0" workbookViewId="0" topLeftCell="A55">
      <selection activeCell="X46" sqref="X46"/>
    </sheetView>
  </sheetViews>
  <sheetFormatPr defaultColWidth="9.140625" defaultRowHeight="15"/>
  <cols>
    <col min="1" max="7" width="9.140625" style="3" customWidth="1"/>
    <col min="12" max="12" width="9.140625" style="42" customWidth="1"/>
  </cols>
  <sheetData>
    <row r="1" spans="2:6" ht="21">
      <c r="B1" s="165" t="s">
        <v>22</v>
      </c>
      <c r="C1" s="166"/>
      <c r="D1" s="166"/>
      <c r="E1" s="166"/>
      <c r="F1" s="166"/>
    </row>
    <row r="2" ht="15.75" thickBot="1"/>
    <row r="3" spans="3:16" ht="15.75" customHeight="1" thickBot="1" thickTop="1">
      <c r="C3" s="132" t="s">
        <v>103</v>
      </c>
      <c r="D3" s="137"/>
      <c r="E3" s="137">
        <v>1915927</v>
      </c>
      <c r="F3" s="137"/>
      <c r="G3" s="138"/>
      <c r="J3" s="147" t="s">
        <v>202</v>
      </c>
      <c r="K3" s="150" t="s">
        <v>200</v>
      </c>
      <c r="L3" s="145" t="s">
        <v>201</v>
      </c>
      <c r="M3" s="152" t="s">
        <v>84</v>
      </c>
      <c r="N3" s="153"/>
      <c r="O3" s="152" t="s">
        <v>85</v>
      </c>
      <c r="P3" s="153"/>
    </row>
    <row r="4" spans="2:16" ht="16.5" thickBot="1" thickTop="1">
      <c r="B4" s="164" t="s">
        <v>0</v>
      </c>
      <c r="C4" s="130"/>
      <c r="E4" s="9">
        <v>2014</v>
      </c>
      <c r="F4" s="9">
        <v>2015</v>
      </c>
      <c r="G4" s="9">
        <v>2016</v>
      </c>
      <c r="J4" s="148"/>
      <c r="K4" s="150"/>
      <c r="L4" s="146"/>
      <c r="M4" s="154"/>
      <c r="N4" s="155"/>
      <c r="O4" s="154"/>
      <c r="P4" s="155"/>
    </row>
    <row r="5" spans="1:16" ht="16.5" thickBot="1" thickTop="1">
      <c r="A5" s="136" t="s">
        <v>1</v>
      </c>
      <c r="B5" s="136"/>
      <c r="C5" s="136"/>
      <c r="D5" s="136"/>
      <c r="E5" s="97">
        <v>0</v>
      </c>
      <c r="F5" s="97">
        <v>0</v>
      </c>
      <c r="G5" s="112">
        <v>0</v>
      </c>
      <c r="J5" s="148"/>
      <c r="K5" s="150"/>
      <c r="L5" s="146"/>
      <c r="M5" s="154"/>
      <c r="N5" s="155"/>
      <c r="O5" s="154"/>
      <c r="P5" s="155"/>
    </row>
    <row r="6" spans="1:16" ht="16.5" thickBot="1" thickTop="1">
      <c r="A6" s="136" t="s">
        <v>9</v>
      </c>
      <c r="B6" s="136"/>
      <c r="C6" s="136"/>
      <c r="D6" s="136"/>
      <c r="E6" s="97">
        <v>3585</v>
      </c>
      <c r="F6" s="97">
        <v>3403</v>
      </c>
      <c r="G6" s="112">
        <v>5572</v>
      </c>
      <c r="J6" s="148"/>
      <c r="K6" s="150"/>
      <c r="L6" s="146"/>
      <c r="M6" s="154"/>
      <c r="N6" s="155"/>
      <c r="O6" s="154"/>
      <c r="P6" s="155"/>
    </row>
    <row r="7" spans="1:16" ht="16.5" thickBot="1" thickTop="1">
      <c r="A7" s="136" t="s">
        <v>3</v>
      </c>
      <c r="B7" s="136"/>
      <c r="C7" s="136"/>
      <c r="D7" s="136"/>
      <c r="E7" s="97">
        <v>3585</v>
      </c>
      <c r="F7" s="97">
        <v>3403</v>
      </c>
      <c r="G7" s="112">
        <v>5572</v>
      </c>
      <c r="J7" s="148"/>
      <c r="K7" s="150"/>
      <c r="L7" s="146"/>
      <c r="M7" s="154"/>
      <c r="N7" s="155"/>
      <c r="O7" s="154"/>
      <c r="P7" s="155"/>
    </row>
    <row r="8" spans="1:16" ht="16.5" thickBot="1" thickTop="1">
      <c r="A8" s="136" t="s">
        <v>4</v>
      </c>
      <c r="B8" s="136"/>
      <c r="C8" s="136"/>
      <c r="D8" s="136"/>
      <c r="E8" s="97">
        <v>0</v>
      </c>
      <c r="F8" s="97">
        <v>0</v>
      </c>
      <c r="G8" s="108">
        <f>G7-G9</f>
        <v>0</v>
      </c>
      <c r="J8" s="148"/>
      <c r="K8" s="150"/>
      <c r="L8" s="146"/>
      <c r="M8" s="156"/>
      <c r="N8" s="157"/>
      <c r="O8" s="156"/>
      <c r="P8" s="157"/>
    </row>
    <row r="9" spans="1:16" ht="16.5" thickBot="1" thickTop="1">
      <c r="A9" s="136" t="s">
        <v>5</v>
      </c>
      <c r="B9" s="136"/>
      <c r="C9" s="136"/>
      <c r="D9" s="136"/>
      <c r="E9" s="97">
        <v>3585</v>
      </c>
      <c r="F9" s="97">
        <v>3403</v>
      </c>
      <c r="G9" s="109">
        <f>K11*G6/100</f>
        <v>5572</v>
      </c>
      <c r="J9" s="149"/>
      <c r="K9" s="150"/>
      <c r="L9" s="146"/>
      <c r="M9" s="20" t="s">
        <v>100</v>
      </c>
      <c r="N9" s="21" t="s">
        <v>101</v>
      </c>
      <c r="O9" s="20" t="s">
        <v>100</v>
      </c>
      <c r="P9" s="21" t="s">
        <v>101</v>
      </c>
    </row>
    <row r="10" spans="1:16" ht="16.5" thickBot="1" thickTop="1">
      <c r="A10" s="136" t="s">
        <v>6</v>
      </c>
      <c r="B10" s="136"/>
      <c r="C10" s="136"/>
      <c r="D10" s="136"/>
      <c r="E10" s="97">
        <v>15</v>
      </c>
      <c r="F10" s="97">
        <v>15</v>
      </c>
      <c r="G10" s="112">
        <v>15</v>
      </c>
      <c r="I10" s="2">
        <v>2014</v>
      </c>
      <c r="J10" s="16">
        <f>E8*100/E7</f>
        <v>0</v>
      </c>
      <c r="K10" s="17">
        <f>E9*100/E6</f>
        <v>100</v>
      </c>
      <c r="L10" s="40">
        <f>E8*365/E9/365</f>
        <v>0</v>
      </c>
      <c r="M10" s="22">
        <f>E7/E10</f>
        <v>239</v>
      </c>
      <c r="N10" s="22">
        <f>E7/E11</f>
        <v>325.90909090909093</v>
      </c>
      <c r="O10" s="22">
        <f>100000*E10/E3</f>
        <v>0.7829108311537966</v>
      </c>
      <c r="P10" s="22">
        <f>100000*E11/E3</f>
        <v>0.5741346095127842</v>
      </c>
    </row>
    <row r="11" spans="1:16" ht="16.5" thickBot="1" thickTop="1">
      <c r="A11" s="136" t="s">
        <v>7</v>
      </c>
      <c r="B11" s="136"/>
      <c r="C11" s="136"/>
      <c r="D11" s="136"/>
      <c r="E11" s="97">
        <v>11</v>
      </c>
      <c r="F11" s="97">
        <v>11</v>
      </c>
      <c r="G11" s="113">
        <v>11</v>
      </c>
      <c r="I11" s="2">
        <v>2015</v>
      </c>
      <c r="J11" s="18">
        <f>F8*100/F7</f>
        <v>0</v>
      </c>
      <c r="K11" s="17">
        <f>F9*100/F6</f>
        <v>100</v>
      </c>
      <c r="L11" s="40">
        <f>F8*365/F9/365</f>
        <v>0</v>
      </c>
      <c r="M11" s="22">
        <f>F7/F10</f>
        <v>226.86666666666667</v>
      </c>
      <c r="N11" s="22">
        <f>F7/F11</f>
        <v>309.3636363636364</v>
      </c>
      <c r="O11" s="22">
        <f>100000*F10/E3</f>
        <v>0.7829108311537966</v>
      </c>
      <c r="P11" s="22">
        <f>100000*F11/E3</f>
        <v>0.5741346095127842</v>
      </c>
    </row>
    <row r="12" spans="1:16" ht="16.5" thickBot="1" thickTop="1">
      <c r="A12" s="133" t="s">
        <v>199</v>
      </c>
      <c r="B12" s="133"/>
      <c r="C12" s="133"/>
      <c r="D12" s="133"/>
      <c r="E12" s="133"/>
      <c r="F12" s="122"/>
      <c r="G12" s="124"/>
      <c r="I12" s="15">
        <v>2016</v>
      </c>
      <c r="J12" s="19">
        <f>G8*100/G7</f>
        <v>0</v>
      </c>
      <c r="K12" s="26"/>
      <c r="L12" s="41">
        <f>G8*365/G9/365</f>
        <v>0</v>
      </c>
      <c r="M12" s="23">
        <f>G7/G10</f>
        <v>371.46666666666664</v>
      </c>
      <c r="N12" s="23">
        <f>G7/G11</f>
        <v>506.54545454545456</v>
      </c>
      <c r="O12" s="23">
        <f>100000*G10/E3</f>
        <v>0.7829108311537966</v>
      </c>
      <c r="P12" s="23">
        <f>100000*G11/E3</f>
        <v>0.5741346095127842</v>
      </c>
    </row>
    <row r="13" spans="1:7" ht="16.5" thickBot="1" thickTop="1">
      <c r="A13" s="134" t="s">
        <v>198</v>
      </c>
      <c r="B13" s="135"/>
      <c r="C13" s="135"/>
      <c r="D13" s="135"/>
      <c r="E13" s="135"/>
      <c r="F13" s="123"/>
      <c r="G13" s="124"/>
    </row>
    <row r="14" ht="15.75" thickTop="1"/>
    <row r="15" spans="2:6" ht="21">
      <c r="B15" s="165" t="s">
        <v>90</v>
      </c>
      <c r="C15" s="166"/>
      <c r="D15" s="166"/>
      <c r="E15" s="166"/>
      <c r="F15" s="166"/>
    </row>
    <row r="16" ht="15.75" thickBot="1"/>
    <row r="17" spans="3:16" ht="15.75" customHeight="1" thickBot="1" thickTop="1">
      <c r="C17" s="132" t="s">
        <v>103</v>
      </c>
      <c r="D17" s="137"/>
      <c r="E17" s="137">
        <v>521997</v>
      </c>
      <c r="F17" s="137"/>
      <c r="G17" s="138"/>
      <c r="J17" s="147" t="s">
        <v>202</v>
      </c>
      <c r="K17" s="150" t="s">
        <v>200</v>
      </c>
      <c r="L17" s="145" t="s">
        <v>201</v>
      </c>
      <c r="M17" s="152" t="s">
        <v>84</v>
      </c>
      <c r="N17" s="153"/>
      <c r="O17" s="152" t="s">
        <v>85</v>
      </c>
      <c r="P17" s="153"/>
    </row>
    <row r="18" spans="2:16" ht="16.5" thickBot="1" thickTop="1">
      <c r="B18" s="129" t="s">
        <v>99</v>
      </c>
      <c r="C18" s="131"/>
      <c r="E18" s="9">
        <v>2014</v>
      </c>
      <c r="F18" s="9">
        <v>2015</v>
      </c>
      <c r="G18" s="9">
        <v>2016</v>
      </c>
      <c r="J18" s="148"/>
      <c r="K18" s="150"/>
      <c r="L18" s="146"/>
      <c r="M18" s="154"/>
      <c r="N18" s="155"/>
      <c r="O18" s="154"/>
      <c r="P18" s="155"/>
    </row>
    <row r="19" spans="1:17" ht="16.5" thickBot="1" thickTop="1">
      <c r="A19" s="136" t="s">
        <v>1</v>
      </c>
      <c r="B19" s="136"/>
      <c r="C19" s="136"/>
      <c r="D19" s="136"/>
      <c r="E19" s="97">
        <v>913</v>
      </c>
      <c r="F19" s="97">
        <v>951</v>
      </c>
      <c r="G19" s="27">
        <v>1312</v>
      </c>
      <c r="J19" s="148"/>
      <c r="K19" s="150"/>
      <c r="L19" s="146"/>
      <c r="M19" s="154"/>
      <c r="N19" s="155"/>
      <c r="O19" s="154"/>
      <c r="P19" s="155"/>
      <c r="Q19" s="117"/>
    </row>
    <row r="20" spans="1:16" ht="16.5" thickBot="1" thickTop="1">
      <c r="A20" s="136" t="s">
        <v>9</v>
      </c>
      <c r="B20" s="136"/>
      <c r="C20" s="136"/>
      <c r="D20" s="136"/>
      <c r="E20" s="97">
        <v>4469</v>
      </c>
      <c r="F20" s="97">
        <v>4630</v>
      </c>
      <c r="G20" s="27">
        <v>5072</v>
      </c>
      <c r="J20" s="148"/>
      <c r="K20" s="150"/>
      <c r="L20" s="146"/>
      <c r="M20" s="154"/>
      <c r="N20" s="155"/>
      <c r="O20" s="154"/>
      <c r="P20" s="155"/>
    </row>
    <row r="21" spans="1:16" ht="16.5" thickBot="1" thickTop="1">
      <c r="A21" s="136" t="s">
        <v>3</v>
      </c>
      <c r="B21" s="136"/>
      <c r="C21" s="136"/>
      <c r="D21" s="136"/>
      <c r="E21" s="97">
        <v>5382</v>
      </c>
      <c r="F21" s="97">
        <v>5581</v>
      </c>
      <c r="G21" s="27">
        <v>6384</v>
      </c>
      <c r="J21" s="148"/>
      <c r="K21" s="150"/>
      <c r="L21" s="146"/>
      <c r="M21" s="154"/>
      <c r="N21" s="155"/>
      <c r="O21" s="154"/>
      <c r="P21" s="155"/>
    </row>
    <row r="22" spans="1:16" ht="16.5" thickBot="1" thickTop="1">
      <c r="A22" s="136" t="s">
        <v>4</v>
      </c>
      <c r="B22" s="136"/>
      <c r="C22" s="136"/>
      <c r="D22" s="136"/>
      <c r="E22" s="97">
        <v>951</v>
      </c>
      <c r="F22" s="97">
        <v>1312</v>
      </c>
      <c r="G22" s="109">
        <f>G21-G23</f>
        <v>1707.4626349892014</v>
      </c>
      <c r="J22" s="148"/>
      <c r="K22" s="150"/>
      <c r="L22" s="146"/>
      <c r="M22" s="156"/>
      <c r="N22" s="157"/>
      <c r="O22" s="156"/>
      <c r="P22" s="157"/>
    </row>
    <row r="23" spans="1:16" ht="16.5" thickBot="1" thickTop="1">
      <c r="A23" s="136" t="s">
        <v>5</v>
      </c>
      <c r="B23" s="136"/>
      <c r="C23" s="136"/>
      <c r="D23" s="136"/>
      <c r="E23" s="97">
        <f>E21-E22</f>
        <v>4431</v>
      </c>
      <c r="F23" s="97">
        <f>F21-F22</f>
        <v>4269</v>
      </c>
      <c r="G23" s="109">
        <f>K25*G20/100</f>
        <v>4676.537365010799</v>
      </c>
      <c r="J23" s="149"/>
      <c r="K23" s="150"/>
      <c r="L23" s="146"/>
      <c r="M23" s="20" t="s">
        <v>100</v>
      </c>
      <c r="N23" s="21" t="s">
        <v>101</v>
      </c>
      <c r="O23" s="20" t="s">
        <v>100</v>
      </c>
      <c r="P23" s="21" t="s">
        <v>101</v>
      </c>
    </row>
    <row r="24" spans="1:16" ht="16.5" thickBot="1" thickTop="1">
      <c r="A24" s="136" t="s">
        <v>6</v>
      </c>
      <c r="B24" s="136"/>
      <c r="C24" s="136"/>
      <c r="D24" s="136"/>
      <c r="E24" s="97">
        <v>13</v>
      </c>
      <c r="F24" s="97">
        <v>13</v>
      </c>
      <c r="G24" s="27">
        <v>16</v>
      </c>
      <c r="I24" s="2">
        <v>2014</v>
      </c>
      <c r="J24" s="16">
        <f>E22*100/E21</f>
        <v>17.670011148272017</v>
      </c>
      <c r="K24" s="17">
        <f>E23*100/E20</f>
        <v>99.14969791899753</v>
      </c>
      <c r="L24" s="40">
        <f>E22*365/E23/365</f>
        <v>0.21462423832092078</v>
      </c>
      <c r="M24" s="22">
        <f>E21/E24</f>
        <v>414</v>
      </c>
      <c r="N24" s="22">
        <f>E21/E25</f>
        <v>598</v>
      </c>
      <c r="O24" s="22">
        <f>100000*E24/E17</f>
        <v>2.4904357687879433</v>
      </c>
      <c r="P24" s="22">
        <f>100000*E25/E17</f>
        <v>1.7241478399301144</v>
      </c>
    </row>
    <row r="25" spans="1:16" ht="16.5" thickBot="1" thickTop="1">
      <c r="A25" s="136" t="s">
        <v>7</v>
      </c>
      <c r="B25" s="136"/>
      <c r="C25" s="136"/>
      <c r="D25" s="136"/>
      <c r="E25" s="97">
        <v>9</v>
      </c>
      <c r="F25" s="97">
        <v>12</v>
      </c>
      <c r="G25" s="114">
        <v>13</v>
      </c>
      <c r="I25" s="2">
        <v>2015</v>
      </c>
      <c r="J25" s="18">
        <f>F22*100/F21</f>
        <v>23.508331840172012</v>
      </c>
      <c r="K25" s="17">
        <f>F23*100/F20</f>
        <v>92.20302375809935</v>
      </c>
      <c r="L25" s="40">
        <f>F22*365/F23/365</f>
        <v>0.30733192785195595</v>
      </c>
      <c r="M25" s="22">
        <f>F21/F24</f>
        <v>429.3076923076923</v>
      </c>
      <c r="N25" s="22">
        <f>F21/F25</f>
        <v>465.0833333333333</v>
      </c>
      <c r="O25" s="22">
        <f>100000*F24/E17</f>
        <v>2.4904357687879433</v>
      </c>
      <c r="P25" s="22">
        <f>100000*F25/E17</f>
        <v>2.2988637865734862</v>
      </c>
    </row>
    <row r="26" spans="1:16" ht="16.5" thickBot="1" thickTop="1">
      <c r="A26" s="133" t="s">
        <v>199</v>
      </c>
      <c r="B26" s="133"/>
      <c r="C26" s="133"/>
      <c r="D26" s="133"/>
      <c r="E26" s="133"/>
      <c r="F26" s="122">
        <v>11</v>
      </c>
      <c r="G26" s="124"/>
      <c r="I26" s="15">
        <v>2016</v>
      </c>
      <c r="J26" s="19">
        <f>G22*100/G21</f>
        <v>26.745968593189243</v>
      </c>
      <c r="K26" s="26"/>
      <c r="L26" s="41">
        <f>G22*365/G23/365</f>
        <v>0.3651125826052838</v>
      </c>
      <c r="M26" s="23">
        <f>G21/G24</f>
        <v>399</v>
      </c>
      <c r="N26" s="23">
        <f>G21/G25</f>
        <v>491.0769230769231</v>
      </c>
      <c r="O26" s="23">
        <f>100000*G24/E17</f>
        <v>3.065151715431315</v>
      </c>
      <c r="P26" s="23">
        <f>100000*G25/E17</f>
        <v>2.4904357687879433</v>
      </c>
    </row>
    <row r="27" spans="1:7" ht="16.5" thickBot="1" thickTop="1">
      <c r="A27" s="134" t="s">
        <v>198</v>
      </c>
      <c r="B27" s="135"/>
      <c r="C27" s="135"/>
      <c r="D27" s="135"/>
      <c r="E27" s="135"/>
      <c r="F27" s="123">
        <v>30</v>
      </c>
      <c r="G27" s="124"/>
    </row>
    <row r="28" ht="15.75" thickTop="1"/>
    <row r="29" spans="2:6" ht="21">
      <c r="B29" s="165" t="s">
        <v>23</v>
      </c>
      <c r="C29" s="166"/>
      <c r="D29" s="166"/>
      <c r="E29" s="166"/>
      <c r="F29" s="166"/>
    </row>
    <row r="30" ht="15.75" thickBot="1"/>
    <row r="31" spans="3:16" ht="15.75" customHeight="1" thickBot="1" thickTop="1">
      <c r="C31" s="132" t="s">
        <v>103</v>
      </c>
      <c r="D31" s="137"/>
      <c r="E31" s="137">
        <v>453269</v>
      </c>
      <c r="F31" s="137"/>
      <c r="G31" s="138"/>
      <c r="J31" s="147" t="s">
        <v>202</v>
      </c>
      <c r="K31" s="150" t="s">
        <v>200</v>
      </c>
      <c r="L31" s="145" t="s">
        <v>201</v>
      </c>
      <c r="M31" s="152" t="s">
        <v>84</v>
      </c>
      <c r="N31" s="153"/>
      <c r="O31" s="152" t="s">
        <v>85</v>
      </c>
      <c r="P31" s="153"/>
    </row>
    <row r="32" spans="2:16" ht="16.5" thickBot="1" thickTop="1">
      <c r="B32" s="164" t="s">
        <v>95</v>
      </c>
      <c r="C32" s="130"/>
      <c r="E32" s="9">
        <v>2014</v>
      </c>
      <c r="F32" s="9">
        <v>2015</v>
      </c>
      <c r="G32" s="9">
        <v>2016</v>
      </c>
      <c r="J32" s="148"/>
      <c r="K32" s="150"/>
      <c r="L32" s="146"/>
      <c r="M32" s="154"/>
      <c r="N32" s="155"/>
      <c r="O32" s="154"/>
      <c r="P32" s="155"/>
    </row>
    <row r="33" spans="1:16" ht="16.5" thickBot="1" thickTop="1">
      <c r="A33" s="136" t="s">
        <v>1</v>
      </c>
      <c r="B33" s="136"/>
      <c r="C33" s="136"/>
      <c r="D33" s="136"/>
      <c r="E33" s="97">
        <v>8786</v>
      </c>
      <c r="F33" s="97">
        <v>9650</v>
      </c>
      <c r="G33" s="27">
        <v>9623</v>
      </c>
      <c r="J33" s="148"/>
      <c r="K33" s="150"/>
      <c r="L33" s="146"/>
      <c r="M33" s="154"/>
      <c r="N33" s="155"/>
      <c r="O33" s="154"/>
      <c r="P33" s="155"/>
    </row>
    <row r="34" spans="1:16" ht="16.5" thickBot="1" thickTop="1">
      <c r="A34" s="136" t="s">
        <v>9</v>
      </c>
      <c r="B34" s="136"/>
      <c r="C34" s="136"/>
      <c r="D34" s="136"/>
      <c r="E34" s="97">
        <v>12326</v>
      </c>
      <c r="F34" s="97">
        <v>12507</v>
      </c>
      <c r="G34" s="27">
        <v>11296</v>
      </c>
      <c r="J34" s="148"/>
      <c r="K34" s="150"/>
      <c r="L34" s="146"/>
      <c r="M34" s="154"/>
      <c r="N34" s="155"/>
      <c r="O34" s="154"/>
      <c r="P34" s="155"/>
    </row>
    <row r="35" spans="1:16" ht="16.5" thickBot="1" thickTop="1">
      <c r="A35" s="136" t="s">
        <v>3</v>
      </c>
      <c r="B35" s="136"/>
      <c r="C35" s="136"/>
      <c r="D35" s="136"/>
      <c r="E35" s="97">
        <v>21056</v>
      </c>
      <c r="F35" s="97">
        <v>22157</v>
      </c>
      <c r="G35" s="27">
        <v>20919</v>
      </c>
      <c r="J35" s="148"/>
      <c r="K35" s="150"/>
      <c r="L35" s="146"/>
      <c r="M35" s="154"/>
      <c r="N35" s="155"/>
      <c r="O35" s="154"/>
      <c r="P35" s="155"/>
    </row>
    <row r="36" spans="1:16" ht="16.5" thickBot="1" thickTop="1">
      <c r="A36" s="136" t="s">
        <v>4</v>
      </c>
      <c r="B36" s="136"/>
      <c r="C36" s="136"/>
      <c r="D36" s="136"/>
      <c r="E36" s="97">
        <v>9650</v>
      </c>
      <c r="F36" s="97">
        <v>9623</v>
      </c>
      <c r="G36" s="109">
        <f>G35-G37</f>
        <v>9598.614295994244</v>
      </c>
      <c r="J36" s="148"/>
      <c r="K36" s="150"/>
      <c r="L36" s="146"/>
      <c r="M36" s="156"/>
      <c r="N36" s="157"/>
      <c r="O36" s="156"/>
      <c r="P36" s="157"/>
    </row>
    <row r="37" spans="1:16" ht="16.5" thickBot="1" thickTop="1">
      <c r="A37" s="136" t="s">
        <v>5</v>
      </c>
      <c r="B37" s="136"/>
      <c r="C37" s="136"/>
      <c r="D37" s="136"/>
      <c r="E37" s="97">
        <f>E35-E36</f>
        <v>11406</v>
      </c>
      <c r="F37" s="97">
        <f>F35-F36</f>
        <v>12534</v>
      </c>
      <c r="G37" s="109">
        <f>K39*G34/100</f>
        <v>11320.385704005756</v>
      </c>
      <c r="J37" s="149"/>
      <c r="K37" s="150"/>
      <c r="L37" s="146"/>
      <c r="M37" s="20" t="s">
        <v>100</v>
      </c>
      <c r="N37" s="21" t="s">
        <v>101</v>
      </c>
      <c r="O37" s="20" t="s">
        <v>100</v>
      </c>
      <c r="P37" s="21" t="s">
        <v>101</v>
      </c>
    </row>
    <row r="38" spans="1:16" ht="16.5" thickBot="1" thickTop="1">
      <c r="A38" s="136" t="s">
        <v>6</v>
      </c>
      <c r="B38" s="136"/>
      <c r="C38" s="136"/>
      <c r="D38" s="136"/>
      <c r="E38" s="97">
        <v>29</v>
      </c>
      <c r="F38" s="97">
        <v>29</v>
      </c>
      <c r="G38" s="27">
        <v>29</v>
      </c>
      <c r="I38" s="2">
        <v>2014</v>
      </c>
      <c r="J38" s="16">
        <f>E36*100/E35</f>
        <v>45.83016717325228</v>
      </c>
      <c r="K38" s="17">
        <f>E37*100/E34</f>
        <v>92.53610254746066</v>
      </c>
      <c r="L38" s="40">
        <f>E36*365/E37/365</f>
        <v>0.8460459407329476</v>
      </c>
      <c r="M38" s="22">
        <f>E35/E38</f>
        <v>726.0689655172414</v>
      </c>
      <c r="N38" s="22">
        <f>E35/E39</f>
        <v>915.4782608695652</v>
      </c>
      <c r="O38" s="22">
        <f>100000*E38/E31</f>
        <v>6.397966770284312</v>
      </c>
      <c r="P38" s="22">
        <f>100000*E39/E31</f>
        <v>5.0742495074668685</v>
      </c>
    </row>
    <row r="39" spans="1:16" ht="16.5" thickBot="1" thickTop="1">
      <c r="A39" s="136" t="s">
        <v>7</v>
      </c>
      <c r="B39" s="136"/>
      <c r="C39" s="136"/>
      <c r="D39" s="136"/>
      <c r="E39" s="97">
        <v>23</v>
      </c>
      <c r="F39" s="97">
        <v>22</v>
      </c>
      <c r="G39" s="27">
        <v>24</v>
      </c>
      <c r="I39" s="2">
        <v>2015</v>
      </c>
      <c r="J39" s="18">
        <f>F36*100/F35</f>
        <v>43.43096989664666</v>
      </c>
      <c r="K39" s="17">
        <f>F37*100/F34</f>
        <v>100.21587910769969</v>
      </c>
      <c r="L39" s="40">
        <f>F36*365/F37/365</f>
        <v>0.7677517153342908</v>
      </c>
      <c r="M39" s="22">
        <f>F35/F38</f>
        <v>764.0344827586207</v>
      </c>
      <c r="N39" s="22">
        <f>F35/F39</f>
        <v>1007.1363636363636</v>
      </c>
      <c r="O39" s="22">
        <f>100000*F38/E31</f>
        <v>6.397966770284312</v>
      </c>
      <c r="P39" s="22">
        <f>100000*F39/E31</f>
        <v>4.853629963663961</v>
      </c>
    </row>
    <row r="40" spans="1:16" ht="16.5" thickBot="1" thickTop="1">
      <c r="A40" s="133" t="s">
        <v>199</v>
      </c>
      <c r="B40" s="133"/>
      <c r="C40" s="133"/>
      <c r="D40" s="133"/>
      <c r="E40" s="133"/>
      <c r="F40" s="122">
        <v>31</v>
      </c>
      <c r="G40" s="124"/>
      <c r="I40" s="15">
        <v>2016</v>
      </c>
      <c r="J40" s="19">
        <f>G36*100/G35</f>
        <v>45.88467085421982</v>
      </c>
      <c r="K40" s="26"/>
      <c r="L40" s="41">
        <f>G36*365/G37/365</f>
        <v>0.8479052345891133</v>
      </c>
      <c r="M40" s="23">
        <f>G35/G38</f>
        <v>721.3448275862069</v>
      </c>
      <c r="N40" s="23">
        <f>G35/G39</f>
        <v>871.625</v>
      </c>
      <c r="O40" s="23">
        <f>100000*G38/E31</f>
        <v>6.397966770284312</v>
      </c>
      <c r="P40" s="23">
        <f>100000*G39/E31</f>
        <v>5.294869051269775</v>
      </c>
    </row>
    <row r="41" spans="1:7" ht="16.5" thickBot="1" thickTop="1">
      <c r="A41" s="134" t="s">
        <v>198</v>
      </c>
      <c r="B41" s="135"/>
      <c r="C41" s="135"/>
      <c r="D41" s="135"/>
      <c r="E41" s="135"/>
      <c r="F41" s="123">
        <v>50</v>
      </c>
      <c r="G41" s="124"/>
    </row>
    <row r="42" ht="15.75" thickTop="1"/>
    <row r="43" spans="2:6" ht="21">
      <c r="B43" s="165" t="s">
        <v>24</v>
      </c>
      <c r="C43" s="166"/>
      <c r="D43" s="166"/>
      <c r="E43" s="166"/>
      <c r="F43" s="166"/>
    </row>
    <row r="44" ht="15.75" thickBot="1"/>
    <row r="45" spans="3:16" ht="15.75" customHeight="1" thickBot="1" thickTop="1">
      <c r="C45" s="132" t="s">
        <v>103</v>
      </c>
      <c r="D45" s="137"/>
      <c r="E45" s="137">
        <v>68728</v>
      </c>
      <c r="F45" s="137"/>
      <c r="G45" s="138"/>
      <c r="J45" s="147" t="s">
        <v>202</v>
      </c>
      <c r="K45" s="150" t="s">
        <v>200</v>
      </c>
      <c r="L45" s="145" t="s">
        <v>201</v>
      </c>
      <c r="M45" s="152" t="s">
        <v>84</v>
      </c>
      <c r="N45" s="153"/>
      <c r="O45" s="152" t="s">
        <v>85</v>
      </c>
      <c r="P45" s="153"/>
    </row>
    <row r="46" spans="2:16" ht="16.5" thickBot="1" thickTop="1">
      <c r="B46" s="164" t="s">
        <v>95</v>
      </c>
      <c r="C46" s="130"/>
      <c r="E46" s="9">
        <v>2014</v>
      </c>
      <c r="F46" s="9">
        <v>2015</v>
      </c>
      <c r="G46" s="9">
        <v>2016</v>
      </c>
      <c r="J46" s="148"/>
      <c r="K46" s="150"/>
      <c r="L46" s="146"/>
      <c r="M46" s="154"/>
      <c r="N46" s="155"/>
      <c r="O46" s="154"/>
      <c r="P46" s="155"/>
    </row>
    <row r="47" spans="1:16" ht="16.5" thickBot="1" thickTop="1">
      <c r="A47" s="136" t="s">
        <v>1</v>
      </c>
      <c r="B47" s="136"/>
      <c r="C47" s="136"/>
      <c r="D47" s="136"/>
      <c r="E47" s="97">
        <v>652</v>
      </c>
      <c r="F47" s="97">
        <v>827</v>
      </c>
      <c r="G47" s="27">
        <v>858</v>
      </c>
      <c r="J47" s="148"/>
      <c r="K47" s="150"/>
      <c r="L47" s="146"/>
      <c r="M47" s="154"/>
      <c r="N47" s="155"/>
      <c r="O47" s="154"/>
      <c r="P47" s="155"/>
    </row>
    <row r="48" spans="1:16" ht="16.5" thickBot="1" thickTop="1">
      <c r="A48" s="136" t="s">
        <v>9</v>
      </c>
      <c r="B48" s="136"/>
      <c r="C48" s="136"/>
      <c r="D48" s="136"/>
      <c r="E48" s="97">
        <v>1093</v>
      </c>
      <c r="F48" s="97">
        <v>1079</v>
      </c>
      <c r="G48" s="27">
        <v>1388</v>
      </c>
      <c r="J48" s="148"/>
      <c r="K48" s="150"/>
      <c r="L48" s="146"/>
      <c r="M48" s="154"/>
      <c r="N48" s="155"/>
      <c r="O48" s="154"/>
      <c r="P48" s="155"/>
    </row>
    <row r="49" spans="1:16" ht="16.5" thickBot="1" thickTop="1">
      <c r="A49" s="136" t="s">
        <v>3</v>
      </c>
      <c r="B49" s="136"/>
      <c r="C49" s="136"/>
      <c r="D49" s="136"/>
      <c r="E49" s="97">
        <v>1745</v>
      </c>
      <c r="F49" s="97">
        <v>1906</v>
      </c>
      <c r="G49" s="27">
        <v>2246</v>
      </c>
      <c r="J49" s="148"/>
      <c r="K49" s="150"/>
      <c r="L49" s="146"/>
      <c r="M49" s="154"/>
      <c r="N49" s="155"/>
      <c r="O49" s="154"/>
      <c r="P49" s="155"/>
    </row>
    <row r="50" spans="1:16" ht="16.5" thickBot="1" thickTop="1">
      <c r="A50" s="136" t="s">
        <v>4</v>
      </c>
      <c r="B50" s="136"/>
      <c r="C50" s="136"/>
      <c r="D50" s="136"/>
      <c r="E50" s="97">
        <v>827</v>
      </c>
      <c r="F50" s="97">
        <v>858</v>
      </c>
      <c r="G50" s="109">
        <f>G49-G51</f>
        <v>897.8776645041705</v>
      </c>
      <c r="J50" s="148"/>
      <c r="K50" s="150"/>
      <c r="L50" s="146"/>
      <c r="M50" s="156"/>
      <c r="N50" s="157"/>
      <c r="O50" s="156"/>
      <c r="P50" s="157"/>
    </row>
    <row r="51" spans="1:16" ht="16.5" thickBot="1" thickTop="1">
      <c r="A51" s="136" t="s">
        <v>5</v>
      </c>
      <c r="B51" s="136"/>
      <c r="C51" s="136"/>
      <c r="D51" s="136"/>
      <c r="E51" s="97">
        <f>E49-E50</f>
        <v>918</v>
      </c>
      <c r="F51" s="97">
        <f>F49-F50</f>
        <v>1048</v>
      </c>
      <c r="G51" s="109">
        <f>K53*G48/100</f>
        <v>1348.1223354958295</v>
      </c>
      <c r="J51" s="149"/>
      <c r="K51" s="150"/>
      <c r="L51" s="146"/>
      <c r="M51" s="20" t="s">
        <v>100</v>
      </c>
      <c r="N51" s="21" t="s">
        <v>101</v>
      </c>
      <c r="O51" s="20" t="s">
        <v>100</v>
      </c>
      <c r="P51" s="21" t="s">
        <v>101</v>
      </c>
    </row>
    <row r="52" spans="1:16" ht="16.5" thickBot="1" thickTop="1">
      <c r="A52" s="136" t="s">
        <v>6</v>
      </c>
      <c r="B52" s="136"/>
      <c r="C52" s="136"/>
      <c r="D52" s="136"/>
      <c r="E52" s="97">
        <v>2</v>
      </c>
      <c r="F52" s="97">
        <v>2</v>
      </c>
      <c r="G52" s="27">
        <v>2</v>
      </c>
      <c r="I52" s="2">
        <v>2014</v>
      </c>
      <c r="J52" s="16">
        <f>E50*100/E49</f>
        <v>47.392550143266476</v>
      </c>
      <c r="K52" s="17">
        <f>E51*100/E48</f>
        <v>83.98902104300092</v>
      </c>
      <c r="L52" s="40">
        <f>E50*365/E51/365</f>
        <v>0.900871459694989</v>
      </c>
      <c r="M52" s="22">
        <f>E49/E52</f>
        <v>872.5</v>
      </c>
      <c r="N52" s="22">
        <f>E49/E53</f>
        <v>1745</v>
      </c>
      <c r="O52" s="22">
        <f>100000*E52/E45</f>
        <v>2.910022116168083</v>
      </c>
      <c r="P52" s="22">
        <f>100000*E53/E45</f>
        <v>1.4550110580840414</v>
      </c>
    </row>
    <row r="53" spans="1:16" ht="16.5" thickBot="1" thickTop="1">
      <c r="A53" s="136" t="s">
        <v>7</v>
      </c>
      <c r="B53" s="136"/>
      <c r="C53" s="136"/>
      <c r="D53" s="136"/>
      <c r="E53" s="97">
        <v>1</v>
      </c>
      <c r="F53" s="97">
        <v>1</v>
      </c>
      <c r="G53" s="27">
        <v>1</v>
      </c>
      <c r="I53" s="2">
        <v>2015</v>
      </c>
      <c r="J53" s="18">
        <f>F50*100/F49</f>
        <v>45.01573976915005</v>
      </c>
      <c r="K53" s="17">
        <f>F51*100/F48</f>
        <v>97.12696941612604</v>
      </c>
      <c r="L53" s="40">
        <f>F50*365/F51/365</f>
        <v>0.818702290076336</v>
      </c>
      <c r="M53" s="22">
        <f>F49/F52</f>
        <v>953</v>
      </c>
      <c r="N53" s="22">
        <f>F49/F53</f>
        <v>1906</v>
      </c>
      <c r="O53" s="22">
        <f>100000*F52/E45</f>
        <v>2.910022116168083</v>
      </c>
      <c r="P53" s="22">
        <f>100000*F53/E45</f>
        <v>1.4550110580840414</v>
      </c>
    </row>
    <row r="54" spans="1:16" ht="16.5" thickBot="1" thickTop="1">
      <c r="A54" s="133" t="s">
        <v>199</v>
      </c>
      <c r="B54" s="133"/>
      <c r="C54" s="133"/>
      <c r="D54" s="133"/>
      <c r="E54" s="133"/>
      <c r="F54" s="122">
        <v>50</v>
      </c>
      <c r="G54" s="124"/>
      <c r="I54" s="15">
        <v>2016</v>
      </c>
      <c r="J54" s="19">
        <f>G50*100/G49</f>
        <v>39.97674374462024</v>
      </c>
      <c r="K54" s="26"/>
      <c r="L54" s="41">
        <f>G50*365/G51/365</f>
        <v>0.6660209098708669</v>
      </c>
      <c r="M54" s="23">
        <f>G49/G52</f>
        <v>1123</v>
      </c>
      <c r="N54" s="23">
        <f>G49/G53</f>
        <v>2246</v>
      </c>
      <c r="O54" s="23">
        <f>100000*G52/E45</f>
        <v>2.910022116168083</v>
      </c>
      <c r="P54" s="23">
        <f>100000*G53/E45</f>
        <v>1.4550110580840414</v>
      </c>
    </row>
    <row r="55" spans="1:7" ht="16.5" thickBot="1" thickTop="1">
      <c r="A55" s="134" t="s">
        <v>198</v>
      </c>
      <c r="B55" s="135"/>
      <c r="C55" s="135"/>
      <c r="D55" s="135"/>
      <c r="E55" s="135"/>
      <c r="F55" s="123">
        <v>3</v>
      </c>
      <c r="G55" s="124"/>
    </row>
    <row r="56" ht="15.75" thickTop="1"/>
    <row r="57" spans="2:6" ht="21">
      <c r="B57" s="165" t="s">
        <v>25</v>
      </c>
      <c r="C57" s="166"/>
      <c r="D57" s="166"/>
      <c r="E57" s="166"/>
      <c r="F57" s="166"/>
    </row>
    <row r="58" ht="15.75" thickBot="1"/>
    <row r="59" spans="3:16" ht="15.75" customHeight="1" thickBot="1" thickTop="1">
      <c r="C59" s="132" t="s">
        <v>103</v>
      </c>
      <c r="D59" s="137"/>
      <c r="E59" s="137">
        <v>301165</v>
      </c>
      <c r="F59" s="137"/>
      <c r="G59" s="138"/>
      <c r="J59" s="147" t="s">
        <v>202</v>
      </c>
      <c r="K59" s="150" t="s">
        <v>200</v>
      </c>
      <c r="L59" s="145" t="s">
        <v>201</v>
      </c>
      <c r="M59" s="152" t="s">
        <v>84</v>
      </c>
      <c r="N59" s="153"/>
      <c r="O59" s="152" t="s">
        <v>85</v>
      </c>
      <c r="P59" s="153"/>
    </row>
    <row r="60" spans="2:16" ht="16.5" thickBot="1" thickTop="1">
      <c r="B60" s="129" t="s">
        <v>99</v>
      </c>
      <c r="C60" s="131"/>
      <c r="E60" s="9">
        <v>2014</v>
      </c>
      <c r="F60" s="9">
        <v>2015</v>
      </c>
      <c r="G60" s="9">
        <v>2016</v>
      </c>
      <c r="J60" s="148"/>
      <c r="K60" s="150"/>
      <c r="L60" s="146"/>
      <c r="M60" s="154"/>
      <c r="N60" s="155"/>
      <c r="O60" s="154"/>
      <c r="P60" s="155"/>
    </row>
    <row r="61" spans="1:16" ht="16.5" thickBot="1" thickTop="1">
      <c r="A61" s="136" t="s">
        <v>1</v>
      </c>
      <c r="B61" s="136"/>
      <c r="C61" s="136"/>
      <c r="D61" s="136"/>
      <c r="E61" s="97">
        <v>174</v>
      </c>
      <c r="F61" s="97">
        <v>307</v>
      </c>
      <c r="G61" s="27">
        <v>558</v>
      </c>
      <c r="J61" s="148"/>
      <c r="K61" s="150"/>
      <c r="L61" s="146"/>
      <c r="M61" s="154"/>
      <c r="N61" s="155"/>
      <c r="O61" s="154"/>
      <c r="P61" s="155"/>
    </row>
    <row r="62" spans="1:16" ht="16.5" thickBot="1" thickTop="1">
      <c r="A62" s="136" t="s">
        <v>9</v>
      </c>
      <c r="B62" s="136"/>
      <c r="C62" s="136"/>
      <c r="D62" s="136"/>
      <c r="E62" s="97">
        <v>2106</v>
      </c>
      <c r="F62" s="97">
        <v>2003</v>
      </c>
      <c r="G62" s="27">
        <v>2252</v>
      </c>
      <c r="J62" s="148"/>
      <c r="K62" s="150"/>
      <c r="L62" s="146"/>
      <c r="M62" s="154"/>
      <c r="N62" s="155"/>
      <c r="O62" s="154"/>
      <c r="P62" s="155"/>
    </row>
    <row r="63" spans="1:16" ht="16.5" thickBot="1" thickTop="1">
      <c r="A63" s="136" t="s">
        <v>3</v>
      </c>
      <c r="B63" s="136"/>
      <c r="C63" s="136"/>
      <c r="D63" s="136"/>
      <c r="E63" s="97">
        <v>2280</v>
      </c>
      <c r="F63" s="97">
        <v>2310</v>
      </c>
      <c r="G63" s="27">
        <v>2810</v>
      </c>
      <c r="J63" s="148"/>
      <c r="K63" s="150"/>
      <c r="L63" s="146"/>
      <c r="M63" s="154"/>
      <c r="N63" s="155"/>
      <c r="O63" s="154"/>
      <c r="P63" s="155"/>
    </row>
    <row r="64" spans="1:16" ht="16.5" thickBot="1" thickTop="1">
      <c r="A64" s="136" t="s">
        <v>4</v>
      </c>
      <c r="B64" s="136"/>
      <c r="C64" s="136"/>
      <c r="D64" s="136"/>
      <c r="E64" s="97">
        <v>307</v>
      </c>
      <c r="F64" s="97">
        <v>558</v>
      </c>
      <c r="G64" s="109">
        <f>G63-G65</f>
        <v>840.2026959560658</v>
      </c>
      <c r="J64" s="148"/>
      <c r="K64" s="150"/>
      <c r="L64" s="146"/>
      <c r="M64" s="156"/>
      <c r="N64" s="157"/>
      <c r="O64" s="156"/>
      <c r="P64" s="157"/>
    </row>
    <row r="65" spans="1:16" ht="16.5" thickBot="1" thickTop="1">
      <c r="A65" s="136" t="s">
        <v>5</v>
      </c>
      <c r="B65" s="136"/>
      <c r="C65" s="136"/>
      <c r="D65" s="136"/>
      <c r="E65" s="97">
        <f>E63-E64</f>
        <v>1973</v>
      </c>
      <c r="F65" s="97">
        <f>F63-F64</f>
        <v>1752</v>
      </c>
      <c r="G65" s="109">
        <f>K67*G62/100</f>
        <v>1969.7973040439342</v>
      </c>
      <c r="J65" s="149"/>
      <c r="K65" s="150"/>
      <c r="L65" s="146"/>
      <c r="M65" s="20" t="s">
        <v>100</v>
      </c>
      <c r="N65" s="21" t="s">
        <v>101</v>
      </c>
      <c r="O65" s="20" t="s">
        <v>100</v>
      </c>
      <c r="P65" s="21" t="s">
        <v>101</v>
      </c>
    </row>
    <row r="66" spans="1:16" ht="16.5" thickBot="1" thickTop="1">
      <c r="A66" s="136" t="s">
        <v>6</v>
      </c>
      <c r="B66" s="136"/>
      <c r="C66" s="136"/>
      <c r="D66" s="136"/>
      <c r="E66" s="97">
        <v>3</v>
      </c>
      <c r="F66" s="97">
        <v>3</v>
      </c>
      <c r="G66" s="27">
        <v>3</v>
      </c>
      <c r="I66" s="2">
        <v>2014</v>
      </c>
      <c r="J66" s="16">
        <f>E64*100/E63</f>
        <v>13.464912280701755</v>
      </c>
      <c r="K66" s="17">
        <f>E65*100/E62</f>
        <v>93.68471035137702</v>
      </c>
      <c r="L66" s="40">
        <f>E64*365/E65/365</f>
        <v>0.15560060821084643</v>
      </c>
      <c r="M66" s="22">
        <f>E63/E66</f>
        <v>760</v>
      </c>
      <c r="N66" s="22">
        <f>E63/E67</f>
        <v>760</v>
      </c>
      <c r="O66" s="22">
        <f>100000*E66/E59</f>
        <v>0.9961316886092342</v>
      </c>
      <c r="P66" s="22">
        <f>100000*E67/E59</f>
        <v>0.9961316886092342</v>
      </c>
    </row>
    <row r="67" spans="1:16" ht="16.5" thickBot="1" thickTop="1">
      <c r="A67" s="136" t="s">
        <v>7</v>
      </c>
      <c r="B67" s="136"/>
      <c r="C67" s="136"/>
      <c r="D67" s="136"/>
      <c r="E67" s="97">
        <v>3</v>
      </c>
      <c r="F67" s="97">
        <v>3</v>
      </c>
      <c r="G67" s="114">
        <v>4</v>
      </c>
      <c r="I67" s="2">
        <v>2015</v>
      </c>
      <c r="J67" s="18">
        <f>F64*100/F63</f>
        <v>24.155844155844157</v>
      </c>
      <c r="K67" s="17">
        <f>F65*100/F62</f>
        <v>87.46879680479282</v>
      </c>
      <c r="L67" s="40">
        <f>F64*365/F65/365</f>
        <v>0.3184931506849315</v>
      </c>
      <c r="M67" s="22">
        <f>F63/F66</f>
        <v>770</v>
      </c>
      <c r="N67" s="22">
        <f>F63/F67</f>
        <v>770</v>
      </c>
      <c r="O67" s="22">
        <f>100000*F66/E59</f>
        <v>0.9961316886092342</v>
      </c>
      <c r="P67" s="22">
        <f>100000*F67/E59</f>
        <v>0.9961316886092342</v>
      </c>
    </row>
    <row r="68" spans="1:16" ht="16.5" thickBot="1" thickTop="1">
      <c r="A68" s="133" t="s">
        <v>199</v>
      </c>
      <c r="B68" s="133"/>
      <c r="C68" s="133"/>
      <c r="D68" s="133"/>
      <c r="E68" s="133"/>
      <c r="F68" s="122">
        <v>17</v>
      </c>
      <c r="G68" s="124"/>
      <c r="I68" s="15">
        <v>2016</v>
      </c>
      <c r="J68" s="19">
        <f>G64*100/G63</f>
        <v>29.90045181338312</v>
      </c>
      <c r="K68" s="26"/>
      <c r="L68" s="41">
        <f>G64*365/G65/365</f>
        <v>0.4265427179898943</v>
      </c>
      <c r="M68" s="23">
        <f>G63/G66</f>
        <v>936.6666666666666</v>
      </c>
      <c r="N68" s="23">
        <f>G63/G67</f>
        <v>702.5</v>
      </c>
      <c r="O68" s="23">
        <f>100000*G66/E59</f>
        <v>0.9961316886092342</v>
      </c>
      <c r="P68" s="23">
        <f>100000*G67/E59</f>
        <v>1.3281755848123122</v>
      </c>
    </row>
    <row r="69" spans="1:7" ht="16.5" thickBot="1" thickTop="1">
      <c r="A69" s="134" t="s">
        <v>198</v>
      </c>
      <c r="B69" s="135"/>
      <c r="C69" s="135"/>
      <c r="D69" s="135"/>
      <c r="E69" s="135"/>
      <c r="F69" s="123">
        <v>13</v>
      </c>
      <c r="G69" s="124"/>
    </row>
    <row r="70" ht="15.75" thickTop="1"/>
    <row r="71" spans="2:6" ht="21">
      <c r="B71" s="165" t="s">
        <v>26</v>
      </c>
      <c r="C71" s="166"/>
      <c r="D71" s="166"/>
      <c r="E71" s="166"/>
      <c r="F71" s="166"/>
    </row>
    <row r="72" ht="15.75" thickBot="1"/>
    <row r="73" spans="3:16" ht="15.75" customHeight="1" thickBot="1" thickTop="1">
      <c r="C73" s="132" t="s">
        <v>103</v>
      </c>
      <c r="D73" s="137"/>
      <c r="E73" s="137">
        <v>150821</v>
      </c>
      <c r="F73" s="137"/>
      <c r="G73" s="138"/>
      <c r="J73" s="147" t="s">
        <v>202</v>
      </c>
      <c r="K73" s="150" t="s">
        <v>200</v>
      </c>
      <c r="L73" s="145" t="s">
        <v>201</v>
      </c>
      <c r="M73" s="152" t="s">
        <v>84</v>
      </c>
      <c r="N73" s="153"/>
      <c r="O73" s="152" t="s">
        <v>85</v>
      </c>
      <c r="P73" s="153"/>
    </row>
    <row r="74" spans="2:16" ht="16.5" thickBot="1" thickTop="1">
      <c r="B74" s="164" t="s">
        <v>95</v>
      </c>
      <c r="C74" s="130"/>
      <c r="E74" s="9">
        <v>2014</v>
      </c>
      <c r="F74" s="9">
        <v>2015</v>
      </c>
      <c r="G74" s="9">
        <v>2016</v>
      </c>
      <c r="J74" s="148"/>
      <c r="K74" s="150"/>
      <c r="L74" s="146"/>
      <c r="M74" s="154"/>
      <c r="N74" s="155"/>
      <c r="O74" s="154"/>
      <c r="P74" s="155"/>
    </row>
    <row r="75" spans="1:16" ht="16.5" thickBot="1" thickTop="1">
      <c r="A75" s="136" t="s">
        <v>1</v>
      </c>
      <c r="B75" s="136"/>
      <c r="C75" s="136"/>
      <c r="D75" s="136"/>
      <c r="E75" s="97">
        <v>1636</v>
      </c>
      <c r="F75" s="97">
        <v>2108</v>
      </c>
      <c r="G75" s="27">
        <v>2355</v>
      </c>
      <c r="J75" s="148"/>
      <c r="K75" s="150"/>
      <c r="L75" s="146"/>
      <c r="M75" s="154"/>
      <c r="N75" s="155"/>
      <c r="O75" s="154"/>
      <c r="P75" s="155"/>
    </row>
    <row r="76" spans="1:16" ht="16.5" thickBot="1" thickTop="1">
      <c r="A76" s="136" t="s">
        <v>9</v>
      </c>
      <c r="B76" s="136"/>
      <c r="C76" s="136"/>
      <c r="D76" s="136"/>
      <c r="E76" s="97">
        <v>4097</v>
      </c>
      <c r="F76" s="97">
        <v>4807</v>
      </c>
      <c r="G76" s="27">
        <v>5656</v>
      </c>
      <c r="J76" s="148"/>
      <c r="K76" s="150"/>
      <c r="L76" s="146"/>
      <c r="M76" s="154"/>
      <c r="N76" s="155"/>
      <c r="O76" s="154"/>
      <c r="P76" s="155"/>
    </row>
    <row r="77" spans="1:16" ht="16.5" thickBot="1" thickTop="1">
      <c r="A77" s="136" t="s">
        <v>3</v>
      </c>
      <c r="B77" s="136"/>
      <c r="C77" s="136"/>
      <c r="D77" s="136"/>
      <c r="E77" s="97">
        <v>5733</v>
      </c>
      <c r="F77" s="97">
        <v>6915</v>
      </c>
      <c r="G77" s="27">
        <v>8011</v>
      </c>
      <c r="J77" s="148"/>
      <c r="K77" s="150"/>
      <c r="L77" s="146"/>
      <c r="M77" s="154"/>
      <c r="N77" s="155"/>
      <c r="O77" s="154"/>
      <c r="P77" s="155"/>
    </row>
    <row r="78" spans="1:16" ht="16.5" thickBot="1" thickTop="1">
      <c r="A78" s="136" t="s">
        <v>4</v>
      </c>
      <c r="B78" s="136"/>
      <c r="C78" s="136"/>
      <c r="D78" s="136"/>
      <c r="E78" s="97">
        <v>2108</v>
      </c>
      <c r="F78" s="97">
        <v>2355</v>
      </c>
      <c r="G78" s="109">
        <f>G77-G79</f>
        <v>2645.624505928854</v>
      </c>
      <c r="J78" s="148"/>
      <c r="K78" s="150"/>
      <c r="L78" s="146"/>
      <c r="M78" s="156"/>
      <c r="N78" s="157"/>
      <c r="O78" s="156"/>
      <c r="P78" s="157"/>
    </row>
    <row r="79" spans="1:16" ht="16.5" thickBot="1" thickTop="1">
      <c r="A79" s="136" t="s">
        <v>5</v>
      </c>
      <c r="B79" s="136"/>
      <c r="C79" s="136"/>
      <c r="D79" s="136"/>
      <c r="E79" s="97">
        <f>E77-E78</f>
        <v>3625</v>
      </c>
      <c r="F79" s="97">
        <f>F77-F78</f>
        <v>4560</v>
      </c>
      <c r="G79" s="109">
        <f>K81*G76/100</f>
        <v>5365.375494071146</v>
      </c>
      <c r="J79" s="149"/>
      <c r="K79" s="150"/>
      <c r="L79" s="146"/>
      <c r="M79" s="20" t="s">
        <v>100</v>
      </c>
      <c r="N79" s="21" t="s">
        <v>101</v>
      </c>
      <c r="O79" s="20" t="s">
        <v>100</v>
      </c>
      <c r="P79" s="21" t="s">
        <v>101</v>
      </c>
    </row>
    <row r="80" spans="1:16" ht="16.5" thickBot="1" thickTop="1">
      <c r="A80" s="136" t="s">
        <v>6</v>
      </c>
      <c r="B80" s="136"/>
      <c r="C80" s="136"/>
      <c r="D80" s="136"/>
      <c r="E80" s="97">
        <v>6</v>
      </c>
      <c r="F80" s="97">
        <v>6</v>
      </c>
      <c r="G80" s="27">
        <v>6</v>
      </c>
      <c r="I80" s="2">
        <v>2014</v>
      </c>
      <c r="J80" s="16">
        <f>E78*100/E77</f>
        <v>36.76957962672248</v>
      </c>
      <c r="K80" s="17">
        <f>E79*100/E76</f>
        <v>88.47937515255065</v>
      </c>
      <c r="L80" s="40">
        <f>E78*365/E79/365</f>
        <v>0.5815172413793104</v>
      </c>
      <c r="M80" s="22">
        <f>E77/E80</f>
        <v>955.5</v>
      </c>
      <c r="N80" s="22">
        <f>E77/E81</f>
        <v>1433.25</v>
      </c>
      <c r="O80" s="22">
        <f>100000*E80/E73</f>
        <v>3.978225843881157</v>
      </c>
      <c r="P80" s="22">
        <f>100000*E81/E73</f>
        <v>2.652150562587438</v>
      </c>
    </row>
    <row r="81" spans="1:16" ht="16.5" thickBot="1" thickTop="1">
      <c r="A81" s="136" t="s">
        <v>7</v>
      </c>
      <c r="B81" s="136"/>
      <c r="C81" s="136"/>
      <c r="D81" s="136"/>
      <c r="E81" s="97">
        <v>4</v>
      </c>
      <c r="F81" s="97">
        <v>4</v>
      </c>
      <c r="G81" s="27">
        <v>4</v>
      </c>
      <c r="I81" s="2">
        <v>2015</v>
      </c>
      <c r="J81" s="18">
        <f>F78*100/F77</f>
        <v>34.05639913232104</v>
      </c>
      <c r="K81" s="17">
        <f>F79*100/F76</f>
        <v>94.86166007905139</v>
      </c>
      <c r="L81" s="40">
        <f>F78*365/F79/365</f>
        <v>0.5164473684210527</v>
      </c>
      <c r="M81" s="22">
        <f>F77/F80</f>
        <v>1152.5</v>
      </c>
      <c r="N81" s="22">
        <f>F77/F81</f>
        <v>1728.75</v>
      </c>
      <c r="O81" s="22">
        <f>100000*F80/E73</f>
        <v>3.978225843881157</v>
      </c>
      <c r="P81" s="22">
        <f>100000*F81/E73</f>
        <v>2.652150562587438</v>
      </c>
    </row>
    <row r="82" spans="1:16" ht="16.5" thickBot="1" thickTop="1">
      <c r="A82" s="133" t="s">
        <v>199</v>
      </c>
      <c r="B82" s="133"/>
      <c r="C82" s="133"/>
      <c r="D82" s="133"/>
      <c r="E82" s="133"/>
      <c r="F82" s="122">
        <v>60</v>
      </c>
      <c r="G82" s="124"/>
      <c r="I82" s="15">
        <v>2016</v>
      </c>
      <c r="J82" s="19">
        <f>G78*100/G77</f>
        <v>33.024897090611084</v>
      </c>
      <c r="K82" s="26"/>
      <c r="L82" s="41">
        <f>G78*365/G79/365</f>
        <v>0.4930921440358322</v>
      </c>
      <c r="M82" s="23">
        <f>G77/G80</f>
        <v>1335.1666666666667</v>
      </c>
      <c r="N82" s="23">
        <f>G77/G81</f>
        <v>2002.75</v>
      </c>
      <c r="O82" s="23">
        <f>100000*G80/E73</f>
        <v>3.978225843881157</v>
      </c>
      <c r="P82" s="23">
        <f>100000*G81/E73</f>
        <v>2.652150562587438</v>
      </c>
    </row>
    <row r="83" spans="1:7" ht="16.5" thickBot="1" thickTop="1">
      <c r="A83" s="134" t="s">
        <v>198</v>
      </c>
      <c r="B83" s="135"/>
      <c r="C83" s="135"/>
      <c r="D83" s="135"/>
      <c r="E83" s="135"/>
      <c r="F83" s="123">
        <v>16</v>
      </c>
      <c r="G83" s="124"/>
    </row>
    <row r="84" ht="15.75" thickTop="1"/>
    <row r="85" spans="2:6" ht="21">
      <c r="B85" s="165" t="s">
        <v>27</v>
      </c>
      <c r="C85" s="166"/>
      <c r="D85" s="166"/>
      <c r="E85" s="166"/>
      <c r="F85" s="166"/>
    </row>
    <row r="86" ht="15.75" thickBot="1"/>
    <row r="87" spans="3:16" ht="15.75" customHeight="1" thickBot="1" thickTop="1">
      <c r="C87" s="132" t="s">
        <v>103</v>
      </c>
      <c r="D87" s="137"/>
      <c r="E87" s="137">
        <v>60175</v>
      </c>
      <c r="F87" s="137"/>
      <c r="G87" s="138"/>
      <c r="J87" s="147" t="s">
        <v>202</v>
      </c>
      <c r="K87" s="150" t="s">
        <v>200</v>
      </c>
      <c r="L87" s="145" t="s">
        <v>201</v>
      </c>
      <c r="M87" s="152" t="s">
        <v>84</v>
      </c>
      <c r="N87" s="153"/>
      <c r="O87" s="152" t="s">
        <v>85</v>
      </c>
      <c r="P87" s="153"/>
    </row>
    <row r="88" spans="2:16" ht="16.5" thickBot="1" thickTop="1">
      <c r="B88" s="164" t="s">
        <v>95</v>
      </c>
      <c r="C88" s="130"/>
      <c r="E88" s="9">
        <v>2014</v>
      </c>
      <c r="F88" s="9">
        <v>2015</v>
      </c>
      <c r="G88" s="9">
        <v>2016</v>
      </c>
      <c r="J88" s="148"/>
      <c r="K88" s="150"/>
      <c r="L88" s="146"/>
      <c r="M88" s="154"/>
      <c r="N88" s="155"/>
      <c r="O88" s="154"/>
      <c r="P88" s="155"/>
    </row>
    <row r="89" spans="1:16" ht="16.5" thickBot="1" thickTop="1">
      <c r="A89" s="136" t="s">
        <v>1</v>
      </c>
      <c r="B89" s="136"/>
      <c r="C89" s="136"/>
      <c r="D89" s="136"/>
      <c r="E89" s="97">
        <v>1506</v>
      </c>
      <c r="F89" s="97">
        <v>946</v>
      </c>
      <c r="G89" s="27">
        <v>1098</v>
      </c>
      <c r="J89" s="148"/>
      <c r="K89" s="150"/>
      <c r="L89" s="146"/>
      <c r="M89" s="154"/>
      <c r="N89" s="155"/>
      <c r="O89" s="154"/>
      <c r="P89" s="155"/>
    </row>
    <row r="90" spans="1:16" ht="16.5" thickBot="1" thickTop="1">
      <c r="A90" s="136" t="s">
        <v>9</v>
      </c>
      <c r="B90" s="136"/>
      <c r="C90" s="136"/>
      <c r="D90" s="136"/>
      <c r="E90" s="97">
        <v>1160</v>
      </c>
      <c r="F90" s="97">
        <v>1380</v>
      </c>
      <c r="G90" s="27">
        <v>1492</v>
      </c>
      <c r="J90" s="148"/>
      <c r="K90" s="150"/>
      <c r="L90" s="146"/>
      <c r="M90" s="154"/>
      <c r="N90" s="155"/>
      <c r="O90" s="154"/>
      <c r="P90" s="155"/>
    </row>
    <row r="91" spans="1:16" ht="16.5" thickBot="1" thickTop="1">
      <c r="A91" s="136" t="s">
        <v>3</v>
      </c>
      <c r="B91" s="136"/>
      <c r="C91" s="136"/>
      <c r="D91" s="136"/>
      <c r="E91" s="97">
        <v>2666</v>
      </c>
      <c r="F91" s="97">
        <v>2326</v>
      </c>
      <c r="G91" s="27">
        <v>2590</v>
      </c>
      <c r="J91" s="148"/>
      <c r="K91" s="150"/>
      <c r="L91" s="146"/>
      <c r="M91" s="154"/>
      <c r="N91" s="155"/>
      <c r="O91" s="154"/>
      <c r="P91" s="155"/>
    </row>
    <row r="92" spans="1:16" ht="16.5" thickBot="1" thickTop="1">
      <c r="A92" s="136" t="s">
        <v>4</v>
      </c>
      <c r="B92" s="136"/>
      <c r="C92" s="136"/>
      <c r="D92" s="136"/>
      <c r="E92" s="97">
        <v>946</v>
      </c>
      <c r="F92" s="97">
        <v>1098</v>
      </c>
      <c r="G92" s="109">
        <f>G91-G93</f>
        <v>1262.336231884058</v>
      </c>
      <c r="J92" s="148"/>
      <c r="K92" s="150"/>
      <c r="L92" s="146"/>
      <c r="M92" s="156"/>
      <c r="N92" s="157"/>
      <c r="O92" s="156"/>
      <c r="P92" s="157"/>
    </row>
    <row r="93" spans="1:16" ht="16.5" thickBot="1" thickTop="1">
      <c r="A93" s="136" t="s">
        <v>5</v>
      </c>
      <c r="B93" s="136"/>
      <c r="C93" s="136"/>
      <c r="D93" s="136"/>
      <c r="E93" s="97">
        <f>E91-E92</f>
        <v>1720</v>
      </c>
      <c r="F93" s="97">
        <f>F91-F92</f>
        <v>1228</v>
      </c>
      <c r="G93" s="109">
        <f>K95*G90/100</f>
        <v>1327.663768115942</v>
      </c>
      <c r="J93" s="149"/>
      <c r="K93" s="150"/>
      <c r="L93" s="146"/>
      <c r="M93" s="20" t="s">
        <v>100</v>
      </c>
      <c r="N93" s="21" t="s">
        <v>101</v>
      </c>
      <c r="O93" s="20" t="s">
        <v>100</v>
      </c>
      <c r="P93" s="21" t="s">
        <v>101</v>
      </c>
    </row>
    <row r="94" spans="1:16" ht="16.5" thickBot="1" thickTop="1">
      <c r="A94" s="136" t="s">
        <v>6</v>
      </c>
      <c r="B94" s="136"/>
      <c r="C94" s="136"/>
      <c r="D94" s="136"/>
      <c r="E94" s="97">
        <v>2</v>
      </c>
      <c r="F94" s="97">
        <v>2</v>
      </c>
      <c r="G94" s="27">
        <v>2</v>
      </c>
      <c r="I94" s="2">
        <v>2014</v>
      </c>
      <c r="J94" s="16">
        <f>E92*100/E91</f>
        <v>35.483870967741936</v>
      </c>
      <c r="K94" s="17">
        <f>E93*100/E90</f>
        <v>148.27586206896552</v>
      </c>
      <c r="L94" s="40">
        <f>E92*365/E93/365</f>
        <v>0.55</v>
      </c>
      <c r="M94" s="22">
        <f>E91/E94</f>
        <v>1333</v>
      </c>
      <c r="N94" s="22">
        <f>E91/E95</f>
        <v>1333</v>
      </c>
      <c r="O94" s="22">
        <f>100000*E94/E87</f>
        <v>3.3236393851267136</v>
      </c>
      <c r="P94" s="22">
        <f>100000*E95/E87</f>
        <v>3.3236393851267136</v>
      </c>
    </row>
    <row r="95" spans="1:16" ht="16.5" thickBot="1" thickTop="1">
      <c r="A95" s="136" t="s">
        <v>7</v>
      </c>
      <c r="B95" s="136"/>
      <c r="C95" s="136"/>
      <c r="D95" s="136"/>
      <c r="E95" s="97">
        <v>2</v>
      </c>
      <c r="F95" s="97">
        <v>2</v>
      </c>
      <c r="G95" s="27">
        <v>1</v>
      </c>
      <c r="I95" s="2">
        <v>2015</v>
      </c>
      <c r="J95" s="18">
        <f>F92*100/F91</f>
        <v>47.2055030094583</v>
      </c>
      <c r="K95" s="17">
        <f>F93*100/F90</f>
        <v>88.98550724637681</v>
      </c>
      <c r="L95" s="40">
        <f>F92*365/F93/365</f>
        <v>0.8941368078175896</v>
      </c>
      <c r="M95" s="22">
        <f>F91/F94</f>
        <v>1163</v>
      </c>
      <c r="N95" s="22">
        <f>F91/F95</f>
        <v>1163</v>
      </c>
      <c r="O95" s="22">
        <f>100000*F94/E87</f>
        <v>3.3236393851267136</v>
      </c>
      <c r="P95" s="22">
        <f>100000*F95/E87</f>
        <v>3.3236393851267136</v>
      </c>
    </row>
    <row r="96" spans="1:16" ht="16.5" thickBot="1" thickTop="1">
      <c r="A96" s="133" t="s">
        <v>199</v>
      </c>
      <c r="B96" s="133"/>
      <c r="C96" s="133"/>
      <c r="D96" s="133"/>
      <c r="E96" s="133"/>
      <c r="F96" s="122">
        <v>75</v>
      </c>
      <c r="G96" s="124"/>
      <c r="I96" s="15">
        <v>2016</v>
      </c>
      <c r="J96" s="19">
        <f>G92*100/G91</f>
        <v>48.738850651894126</v>
      </c>
      <c r="K96" s="26"/>
      <c r="L96" s="41">
        <f>G92*365/G93/365</f>
        <v>0.9507951201194644</v>
      </c>
      <c r="M96" s="23">
        <f>G91/G94</f>
        <v>1295</v>
      </c>
      <c r="N96" s="23">
        <f>G91/G95</f>
        <v>2590</v>
      </c>
      <c r="O96" s="23">
        <f>100000*G94/E87</f>
        <v>3.3236393851267136</v>
      </c>
      <c r="P96" s="23">
        <f>100000*G95/E87</f>
        <v>1.6618196925633568</v>
      </c>
    </row>
    <row r="97" spans="1:7" ht="16.5" thickBot="1" thickTop="1">
      <c r="A97" s="134" t="s">
        <v>198</v>
      </c>
      <c r="B97" s="135"/>
      <c r="C97" s="135"/>
      <c r="D97" s="135"/>
      <c r="E97" s="135"/>
      <c r="F97" s="123">
        <v>5</v>
      </c>
      <c r="G97" s="124"/>
    </row>
    <row r="98" ht="15.75" thickTop="1"/>
    <row r="99" spans="2:6" ht="21">
      <c r="B99" s="165" t="s">
        <v>28</v>
      </c>
      <c r="C99" s="166"/>
      <c r="D99" s="166"/>
      <c r="E99" s="166"/>
      <c r="F99" s="166"/>
    </row>
    <row r="100" ht="15.75" thickBot="1"/>
    <row r="101" spans="3:16" ht="15.75" customHeight="1" thickBot="1" thickTop="1">
      <c r="C101" s="132" t="s">
        <v>103</v>
      </c>
      <c r="D101" s="137"/>
      <c r="E101" s="137">
        <v>90169</v>
      </c>
      <c r="F101" s="137"/>
      <c r="G101" s="138"/>
      <c r="J101" s="147" t="s">
        <v>202</v>
      </c>
      <c r="K101" s="150" t="s">
        <v>200</v>
      </c>
      <c r="L101" s="145" t="s">
        <v>201</v>
      </c>
      <c r="M101" s="152" t="s">
        <v>84</v>
      </c>
      <c r="N101" s="153"/>
      <c r="O101" s="152" t="s">
        <v>85</v>
      </c>
      <c r="P101" s="153"/>
    </row>
    <row r="102" spans="2:16" ht="16.5" thickBot="1" thickTop="1">
      <c r="B102" s="164" t="s">
        <v>95</v>
      </c>
      <c r="C102" s="130"/>
      <c r="E102" s="9">
        <v>2014</v>
      </c>
      <c r="F102" s="9">
        <v>2015</v>
      </c>
      <c r="G102" s="9">
        <v>2016</v>
      </c>
      <c r="J102" s="148"/>
      <c r="K102" s="150"/>
      <c r="L102" s="146"/>
      <c r="M102" s="154"/>
      <c r="N102" s="155"/>
      <c r="O102" s="154"/>
      <c r="P102" s="155"/>
    </row>
    <row r="103" spans="1:16" ht="16.5" thickBot="1" thickTop="1">
      <c r="A103" s="136" t="s">
        <v>1</v>
      </c>
      <c r="B103" s="136"/>
      <c r="C103" s="136"/>
      <c r="D103" s="136"/>
      <c r="E103" s="97">
        <v>854</v>
      </c>
      <c r="F103" s="97">
        <v>899</v>
      </c>
      <c r="G103" s="27">
        <v>1219</v>
      </c>
      <c r="J103" s="148"/>
      <c r="K103" s="150"/>
      <c r="L103" s="146"/>
      <c r="M103" s="154"/>
      <c r="N103" s="155"/>
      <c r="O103" s="154"/>
      <c r="P103" s="155"/>
    </row>
    <row r="104" spans="1:16" ht="16.5" thickBot="1" thickTop="1">
      <c r="A104" s="136" t="s">
        <v>9</v>
      </c>
      <c r="B104" s="136"/>
      <c r="C104" s="136"/>
      <c r="D104" s="136"/>
      <c r="E104" s="97">
        <v>2259</v>
      </c>
      <c r="F104" s="97">
        <v>2629</v>
      </c>
      <c r="G104" s="27">
        <v>2756</v>
      </c>
      <c r="J104" s="148"/>
      <c r="K104" s="150"/>
      <c r="L104" s="146"/>
      <c r="M104" s="154"/>
      <c r="N104" s="155"/>
      <c r="O104" s="154"/>
      <c r="P104" s="155"/>
    </row>
    <row r="105" spans="1:16" ht="16.5" thickBot="1" thickTop="1">
      <c r="A105" s="136" t="s">
        <v>3</v>
      </c>
      <c r="B105" s="136"/>
      <c r="C105" s="136"/>
      <c r="D105" s="136"/>
      <c r="E105" s="97">
        <v>3113</v>
      </c>
      <c r="F105" s="97">
        <v>3528</v>
      </c>
      <c r="G105" s="27">
        <v>3975</v>
      </c>
      <c r="J105" s="148"/>
      <c r="K105" s="150"/>
      <c r="L105" s="146"/>
      <c r="M105" s="154"/>
      <c r="N105" s="155"/>
      <c r="O105" s="154"/>
      <c r="P105" s="155"/>
    </row>
    <row r="106" spans="1:16" ht="16.5" thickBot="1" thickTop="1">
      <c r="A106" s="136" t="s">
        <v>4</v>
      </c>
      <c r="B106" s="136"/>
      <c r="C106" s="136"/>
      <c r="D106" s="136"/>
      <c r="E106" s="97">
        <v>899</v>
      </c>
      <c r="F106" s="97">
        <v>1219</v>
      </c>
      <c r="G106" s="109">
        <f>G105-G107</f>
        <v>1554.4583491821986</v>
      </c>
      <c r="J106" s="148"/>
      <c r="K106" s="150"/>
      <c r="L106" s="146"/>
      <c r="M106" s="156"/>
      <c r="N106" s="157"/>
      <c r="O106" s="156"/>
      <c r="P106" s="157"/>
    </row>
    <row r="107" spans="1:16" ht="16.5" thickBot="1" thickTop="1">
      <c r="A107" s="136" t="s">
        <v>5</v>
      </c>
      <c r="B107" s="136"/>
      <c r="C107" s="136"/>
      <c r="D107" s="136"/>
      <c r="E107" s="97">
        <f>E105-E106</f>
        <v>2214</v>
      </c>
      <c r="F107" s="97">
        <f>F105-F106</f>
        <v>2309</v>
      </c>
      <c r="G107" s="109">
        <f>K109*G104/100</f>
        <v>2420.5416508178014</v>
      </c>
      <c r="J107" s="149"/>
      <c r="K107" s="150"/>
      <c r="L107" s="146"/>
      <c r="M107" s="20" t="s">
        <v>100</v>
      </c>
      <c r="N107" s="21" t="s">
        <v>101</v>
      </c>
      <c r="O107" s="20" t="s">
        <v>100</v>
      </c>
      <c r="P107" s="21" t="s">
        <v>101</v>
      </c>
    </row>
    <row r="108" spans="1:16" ht="16.5" thickBot="1" thickTop="1">
      <c r="A108" s="136" t="s">
        <v>6</v>
      </c>
      <c r="B108" s="136"/>
      <c r="C108" s="136"/>
      <c r="D108" s="136"/>
      <c r="E108" s="97">
        <v>3</v>
      </c>
      <c r="F108" s="97">
        <v>3</v>
      </c>
      <c r="G108" s="27">
        <v>3</v>
      </c>
      <c r="I108" s="2">
        <v>2014</v>
      </c>
      <c r="J108" s="16">
        <f>E106*100/E105</f>
        <v>28.878894956633474</v>
      </c>
      <c r="K108" s="17">
        <f>E107*100/E104</f>
        <v>98.00796812749005</v>
      </c>
      <c r="L108" s="40">
        <f>E106*365/E107/365</f>
        <v>0.40605239385727193</v>
      </c>
      <c r="M108" s="22">
        <f>E105/E108</f>
        <v>1037.6666666666667</v>
      </c>
      <c r="N108" s="22">
        <f>E105/E109</f>
        <v>1556.5</v>
      </c>
      <c r="O108" s="22">
        <f>100000*E108/E101</f>
        <v>3.327085805542925</v>
      </c>
      <c r="P108" s="22">
        <f>100000*E109/E101</f>
        <v>2.2180572036952833</v>
      </c>
    </row>
    <row r="109" spans="1:16" ht="16.5" thickBot="1" thickTop="1">
      <c r="A109" s="136" t="s">
        <v>7</v>
      </c>
      <c r="B109" s="136"/>
      <c r="C109" s="136"/>
      <c r="D109" s="136"/>
      <c r="E109" s="97">
        <v>2</v>
      </c>
      <c r="F109" s="97">
        <v>2</v>
      </c>
      <c r="G109" s="27">
        <v>2</v>
      </c>
      <c r="I109" s="2">
        <v>2015</v>
      </c>
      <c r="J109" s="18">
        <f>F106*100/F105</f>
        <v>34.55215419501134</v>
      </c>
      <c r="K109" s="17">
        <f>F107*100/F104</f>
        <v>87.82807151007988</v>
      </c>
      <c r="L109" s="40">
        <f>F106*365/F107/365</f>
        <v>0.5279341706366393</v>
      </c>
      <c r="M109" s="22">
        <f>F105/F108</f>
        <v>1176</v>
      </c>
      <c r="N109" s="22">
        <f>F105/F109</f>
        <v>1764</v>
      </c>
      <c r="O109" s="22">
        <f>100000*F108/E101</f>
        <v>3.327085805542925</v>
      </c>
      <c r="P109" s="22">
        <f>100000*F109/E101</f>
        <v>2.2180572036952833</v>
      </c>
    </row>
    <row r="110" spans="1:16" ht="16.5" thickBot="1" thickTop="1">
      <c r="A110" s="133" t="s">
        <v>199</v>
      </c>
      <c r="B110" s="133"/>
      <c r="C110" s="133"/>
      <c r="D110" s="133"/>
      <c r="E110" s="133"/>
      <c r="F110" s="122">
        <v>51</v>
      </c>
      <c r="G110" s="124"/>
      <c r="I110" s="15">
        <v>2016</v>
      </c>
      <c r="J110" s="19">
        <f>G106*100/G105</f>
        <v>39.10587041967795</v>
      </c>
      <c r="K110" s="26"/>
      <c r="L110" s="41">
        <f>G106*365/G107/365</f>
        <v>0.6421944231602094</v>
      </c>
      <c r="M110" s="23">
        <f>G105/G108</f>
        <v>1325</v>
      </c>
      <c r="N110" s="23">
        <f>G105/G109</f>
        <v>1987.5</v>
      </c>
      <c r="O110" s="23">
        <f>100000*G108/E101</f>
        <v>3.327085805542925</v>
      </c>
      <c r="P110" s="23">
        <f>100000*G109/E101</f>
        <v>2.2180572036952833</v>
      </c>
    </row>
    <row r="111" spans="1:7" ht="16.5" thickBot="1" thickTop="1">
      <c r="A111" s="134" t="s">
        <v>198</v>
      </c>
      <c r="B111" s="135"/>
      <c r="C111" s="135"/>
      <c r="D111" s="135"/>
      <c r="E111" s="135"/>
      <c r="F111" s="123">
        <v>7</v>
      </c>
      <c r="G111" s="124"/>
    </row>
    <row r="112" ht="15.75" thickTop="1"/>
    <row r="113" spans="2:6" ht="21">
      <c r="B113" s="165" t="s">
        <v>91</v>
      </c>
      <c r="C113" s="166"/>
      <c r="D113" s="166"/>
      <c r="E113" s="166"/>
      <c r="F113" s="166"/>
    </row>
    <row r="114" ht="15.75" thickBot="1"/>
    <row r="115" spans="3:16" ht="15.75" customHeight="1" thickBot="1" thickTop="1">
      <c r="C115" s="132" t="s">
        <v>103</v>
      </c>
      <c r="D115" s="137"/>
      <c r="E115" s="137">
        <v>241418</v>
      </c>
      <c r="F115" s="137"/>
      <c r="G115" s="138"/>
      <c r="J115" s="147" t="s">
        <v>202</v>
      </c>
      <c r="K115" s="150" t="s">
        <v>200</v>
      </c>
      <c r="L115" s="145" t="s">
        <v>201</v>
      </c>
      <c r="M115" s="152" t="s">
        <v>84</v>
      </c>
      <c r="N115" s="153"/>
      <c r="O115" s="152" t="s">
        <v>85</v>
      </c>
      <c r="P115" s="153"/>
    </row>
    <row r="116" spans="2:16" ht="16.5" thickBot="1" thickTop="1">
      <c r="B116" s="129" t="s">
        <v>99</v>
      </c>
      <c r="C116" s="131"/>
      <c r="E116" s="9">
        <v>2014</v>
      </c>
      <c r="F116" s="9">
        <v>2015</v>
      </c>
      <c r="G116" s="9">
        <v>2016</v>
      </c>
      <c r="J116" s="148"/>
      <c r="K116" s="150"/>
      <c r="L116" s="146"/>
      <c r="M116" s="154"/>
      <c r="N116" s="155"/>
      <c r="O116" s="154"/>
      <c r="P116" s="155"/>
    </row>
    <row r="117" spans="1:16" ht="16.5" thickBot="1" thickTop="1">
      <c r="A117" s="136" t="s">
        <v>1</v>
      </c>
      <c r="B117" s="136"/>
      <c r="C117" s="136"/>
      <c r="D117" s="136"/>
      <c r="E117" s="97">
        <v>155</v>
      </c>
      <c r="F117" s="97">
        <v>210</v>
      </c>
      <c r="G117" s="112">
        <v>515</v>
      </c>
      <c r="J117" s="148"/>
      <c r="K117" s="150"/>
      <c r="L117" s="146"/>
      <c r="M117" s="154"/>
      <c r="N117" s="155"/>
      <c r="O117" s="154"/>
      <c r="P117" s="155"/>
    </row>
    <row r="118" spans="1:16" ht="16.5" thickBot="1" thickTop="1">
      <c r="A118" s="136" t="s">
        <v>9</v>
      </c>
      <c r="B118" s="136"/>
      <c r="C118" s="136"/>
      <c r="D118" s="136"/>
      <c r="E118" s="97">
        <v>1661</v>
      </c>
      <c r="F118" s="97">
        <v>1630</v>
      </c>
      <c r="G118" s="112">
        <v>2020</v>
      </c>
      <c r="J118" s="148"/>
      <c r="K118" s="150"/>
      <c r="L118" s="146"/>
      <c r="M118" s="154"/>
      <c r="N118" s="155"/>
      <c r="O118" s="154"/>
      <c r="P118" s="155"/>
    </row>
    <row r="119" spans="1:16" ht="16.5" thickBot="1" thickTop="1">
      <c r="A119" s="136" t="s">
        <v>3</v>
      </c>
      <c r="B119" s="136"/>
      <c r="C119" s="136"/>
      <c r="D119" s="136"/>
      <c r="E119" s="97">
        <v>1816</v>
      </c>
      <c r="F119" s="97">
        <v>1840</v>
      </c>
      <c r="G119" s="112">
        <v>2535</v>
      </c>
      <c r="J119" s="148"/>
      <c r="K119" s="150"/>
      <c r="L119" s="146"/>
      <c r="M119" s="154"/>
      <c r="N119" s="155"/>
      <c r="O119" s="154"/>
      <c r="P119" s="155"/>
    </row>
    <row r="120" spans="1:16" ht="16.5" thickBot="1" thickTop="1">
      <c r="A120" s="136" t="s">
        <v>4</v>
      </c>
      <c r="B120" s="136"/>
      <c r="C120" s="136"/>
      <c r="D120" s="136"/>
      <c r="E120" s="97">
        <v>210</v>
      </c>
      <c r="F120" s="97">
        <v>515</v>
      </c>
      <c r="G120" s="108">
        <f>G119-G121</f>
        <v>892.9754601226994</v>
      </c>
      <c r="J120" s="148"/>
      <c r="K120" s="150"/>
      <c r="L120" s="146"/>
      <c r="M120" s="156"/>
      <c r="N120" s="157"/>
      <c r="O120" s="156"/>
      <c r="P120" s="157"/>
    </row>
    <row r="121" spans="1:16" ht="16.5" thickBot="1" thickTop="1">
      <c r="A121" s="136" t="s">
        <v>5</v>
      </c>
      <c r="B121" s="136"/>
      <c r="C121" s="136"/>
      <c r="D121" s="136"/>
      <c r="E121" s="97">
        <f>E119-E120</f>
        <v>1606</v>
      </c>
      <c r="F121" s="97">
        <f>F119-F120</f>
        <v>1325</v>
      </c>
      <c r="G121" s="109">
        <f>K123*G118/100</f>
        <v>1642.0245398773006</v>
      </c>
      <c r="J121" s="149"/>
      <c r="K121" s="150"/>
      <c r="L121" s="146"/>
      <c r="M121" s="20" t="s">
        <v>100</v>
      </c>
      <c r="N121" s="21" t="s">
        <v>101</v>
      </c>
      <c r="O121" s="20" t="s">
        <v>100</v>
      </c>
      <c r="P121" s="21" t="s">
        <v>101</v>
      </c>
    </row>
    <row r="122" spans="1:16" ht="16.5" thickBot="1" thickTop="1">
      <c r="A122" s="136" t="s">
        <v>6</v>
      </c>
      <c r="B122" s="136"/>
      <c r="C122" s="136"/>
      <c r="D122" s="136"/>
      <c r="E122" s="97">
        <v>3</v>
      </c>
      <c r="F122" s="97">
        <v>3</v>
      </c>
      <c r="G122" s="112">
        <v>3</v>
      </c>
      <c r="I122" s="2">
        <v>2014</v>
      </c>
      <c r="J122" s="16">
        <f>E120*100/E119</f>
        <v>11.56387665198238</v>
      </c>
      <c r="K122" s="17">
        <f>E121*100/E118</f>
        <v>96.6887417218543</v>
      </c>
      <c r="L122" s="40">
        <f>E120*365/E121/365</f>
        <v>0.1307596513075965</v>
      </c>
      <c r="M122" s="22">
        <f>E119/E122</f>
        <v>605.3333333333334</v>
      </c>
      <c r="N122" s="22">
        <f>E119/E123</f>
        <v>908</v>
      </c>
      <c r="O122" s="22">
        <f>100000*E122/E115</f>
        <v>1.2426579625380045</v>
      </c>
      <c r="P122" s="22">
        <f>100000*E123/E115</f>
        <v>0.8284386416920031</v>
      </c>
    </row>
    <row r="123" spans="1:16" ht="16.5" thickBot="1" thickTop="1">
      <c r="A123" s="136" t="s">
        <v>7</v>
      </c>
      <c r="B123" s="136"/>
      <c r="C123" s="136"/>
      <c r="D123" s="136"/>
      <c r="E123" s="97">
        <v>2</v>
      </c>
      <c r="F123" s="97">
        <v>2</v>
      </c>
      <c r="G123" s="113">
        <v>3</v>
      </c>
      <c r="I123" s="2">
        <v>2015</v>
      </c>
      <c r="J123" s="18">
        <f>F120*100/F119</f>
        <v>27.98913043478261</v>
      </c>
      <c r="K123" s="17">
        <f>F121*100/F118</f>
        <v>81.28834355828221</v>
      </c>
      <c r="L123" s="40">
        <f>F120*365/F121/365</f>
        <v>0.3886792452830189</v>
      </c>
      <c r="M123" s="22">
        <f>F119/F122</f>
        <v>613.3333333333334</v>
      </c>
      <c r="N123" s="22">
        <f>F119/F123</f>
        <v>920</v>
      </c>
      <c r="O123" s="22">
        <f>100000*F122/E115</f>
        <v>1.2426579625380045</v>
      </c>
      <c r="P123" s="22">
        <f>100000*F123/E115</f>
        <v>0.8284386416920031</v>
      </c>
    </row>
    <row r="124" spans="1:16" ht="16.5" thickBot="1" thickTop="1">
      <c r="A124" s="133" t="s">
        <v>199</v>
      </c>
      <c r="B124" s="133"/>
      <c r="C124" s="133"/>
      <c r="D124" s="133"/>
      <c r="E124" s="133"/>
      <c r="F124" s="122">
        <v>16</v>
      </c>
      <c r="G124" s="124"/>
      <c r="I124" s="15">
        <v>2016</v>
      </c>
      <c r="J124" s="19">
        <f>G120*100/G119</f>
        <v>35.22585641509662</v>
      </c>
      <c r="K124" s="26"/>
      <c r="L124" s="41">
        <f>G120*365/G121/365</f>
        <v>0.5438258920231646</v>
      </c>
      <c r="M124" s="23">
        <f>G119/G122</f>
        <v>845</v>
      </c>
      <c r="N124" s="23">
        <f>G119/G123</f>
        <v>845</v>
      </c>
      <c r="O124" s="23">
        <f>100000*G122/E115</f>
        <v>1.2426579625380045</v>
      </c>
      <c r="P124" s="23">
        <f>100000*G123/E115</f>
        <v>1.2426579625380045</v>
      </c>
    </row>
    <row r="125" spans="1:7" ht="16.5" thickBot="1" thickTop="1">
      <c r="A125" s="134" t="s">
        <v>198</v>
      </c>
      <c r="B125" s="135"/>
      <c r="C125" s="135"/>
      <c r="D125" s="135"/>
      <c r="E125" s="135"/>
      <c r="F125" s="123">
        <v>9</v>
      </c>
      <c r="G125" s="124"/>
    </row>
    <row r="126" ht="15.75" thickTop="1"/>
    <row r="127" spans="2:6" ht="21">
      <c r="B127" s="165" t="s">
        <v>98</v>
      </c>
      <c r="C127" s="166"/>
      <c r="D127" s="166"/>
      <c r="E127" s="166"/>
      <c r="F127" s="166"/>
    </row>
    <row r="128" ht="15.75" thickBot="1"/>
    <row r="129" spans="3:16" ht="15.75" customHeight="1" thickBot="1" thickTop="1">
      <c r="C129" s="132" t="s">
        <v>103</v>
      </c>
      <c r="D129" s="137"/>
      <c r="E129" s="137">
        <v>141857</v>
      </c>
      <c r="F129" s="137"/>
      <c r="G129" s="138"/>
      <c r="J129" s="147" t="s">
        <v>202</v>
      </c>
      <c r="K129" s="150" t="s">
        <v>200</v>
      </c>
      <c r="L129" s="145" t="s">
        <v>201</v>
      </c>
      <c r="M129" s="152" t="s">
        <v>84</v>
      </c>
      <c r="N129" s="153"/>
      <c r="O129" s="152" t="s">
        <v>85</v>
      </c>
      <c r="P129" s="153"/>
    </row>
    <row r="130" spans="2:16" ht="16.5" thickBot="1" thickTop="1">
      <c r="B130" s="164" t="s">
        <v>95</v>
      </c>
      <c r="C130" s="130"/>
      <c r="E130" s="9">
        <v>2014</v>
      </c>
      <c r="F130" s="9">
        <v>2015</v>
      </c>
      <c r="G130" s="9">
        <v>2016</v>
      </c>
      <c r="J130" s="148"/>
      <c r="K130" s="150"/>
      <c r="L130" s="146"/>
      <c r="M130" s="154"/>
      <c r="N130" s="155"/>
      <c r="O130" s="154"/>
      <c r="P130" s="155"/>
    </row>
    <row r="131" spans="1:16" ht="16.5" thickBot="1" thickTop="1">
      <c r="A131" s="136" t="s">
        <v>1</v>
      </c>
      <c r="B131" s="136"/>
      <c r="C131" s="136"/>
      <c r="D131" s="136"/>
      <c r="E131" s="97">
        <v>1665</v>
      </c>
      <c r="F131" s="97">
        <v>1427</v>
      </c>
      <c r="G131" s="27">
        <v>1464</v>
      </c>
      <c r="J131" s="148"/>
      <c r="K131" s="150"/>
      <c r="L131" s="146"/>
      <c r="M131" s="154"/>
      <c r="N131" s="155"/>
      <c r="O131" s="154"/>
      <c r="P131" s="155"/>
    </row>
    <row r="132" spans="1:16" ht="16.5" thickBot="1" thickTop="1">
      <c r="A132" s="136" t="s">
        <v>9</v>
      </c>
      <c r="B132" s="136"/>
      <c r="C132" s="136"/>
      <c r="D132" s="136"/>
      <c r="E132" s="97">
        <v>2515</v>
      </c>
      <c r="F132" s="97">
        <v>2475</v>
      </c>
      <c r="G132" s="27">
        <v>2716</v>
      </c>
      <c r="J132" s="148"/>
      <c r="K132" s="150"/>
      <c r="L132" s="146"/>
      <c r="M132" s="154"/>
      <c r="N132" s="155"/>
      <c r="O132" s="154"/>
      <c r="P132" s="155"/>
    </row>
    <row r="133" spans="1:16" ht="16.5" thickBot="1" thickTop="1">
      <c r="A133" s="136" t="s">
        <v>3</v>
      </c>
      <c r="B133" s="136"/>
      <c r="C133" s="136"/>
      <c r="D133" s="136"/>
      <c r="E133" s="97">
        <v>4180</v>
      </c>
      <c r="F133" s="97">
        <v>3902</v>
      </c>
      <c r="G133" s="27">
        <v>4180</v>
      </c>
      <c r="J133" s="148"/>
      <c r="K133" s="150"/>
      <c r="L133" s="146"/>
      <c r="M133" s="154"/>
      <c r="N133" s="155"/>
      <c r="O133" s="154"/>
      <c r="P133" s="155"/>
    </row>
    <row r="134" spans="1:16" ht="16.5" thickBot="1" thickTop="1">
      <c r="A134" s="136" t="s">
        <v>4</v>
      </c>
      <c r="B134" s="136"/>
      <c r="C134" s="136"/>
      <c r="D134" s="136"/>
      <c r="E134" s="97">
        <v>1427</v>
      </c>
      <c r="F134" s="97">
        <v>1464</v>
      </c>
      <c r="G134" s="109">
        <f>G133-G135</f>
        <v>1504.6028282828283</v>
      </c>
      <c r="J134" s="148"/>
      <c r="K134" s="150"/>
      <c r="L134" s="146"/>
      <c r="M134" s="156"/>
      <c r="N134" s="157"/>
      <c r="O134" s="156"/>
      <c r="P134" s="157"/>
    </row>
    <row r="135" spans="1:16" ht="16.5" thickBot="1" thickTop="1">
      <c r="A135" s="136" t="s">
        <v>5</v>
      </c>
      <c r="B135" s="136"/>
      <c r="C135" s="136"/>
      <c r="D135" s="136"/>
      <c r="E135" s="97">
        <f>E133-E134</f>
        <v>2753</v>
      </c>
      <c r="F135" s="97">
        <f>F133-F134</f>
        <v>2438</v>
      </c>
      <c r="G135" s="109">
        <f>K137*G132/100</f>
        <v>2675.3971717171717</v>
      </c>
      <c r="J135" s="149"/>
      <c r="K135" s="150"/>
      <c r="L135" s="146"/>
      <c r="M135" s="20" t="s">
        <v>100</v>
      </c>
      <c r="N135" s="21" t="s">
        <v>101</v>
      </c>
      <c r="O135" s="20" t="s">
        <v>100</v>
      </c>
      <c r="P135" s="21" t="s">
        <v>101</v>
      </c>
    </row>
    <row r="136" spans="1:16" ht="16.5" thickBot="1" thickTop="1">
      <c r="A136" s="136" t="s">
        <v>6</v>
      </c>
      <c r="B136" s="136"/>
      <c r="C136" s="136"/>
      <c r="D136" s="136"/>
      <c r="E136" s="97">
        <v>8</v>
      </c>
      <c r="F136" s="97">
        <v>8</v>
      </c>
      <c r="G136" s="27">
        <v>8</v>
      </c>
      <c r="I136" s="2">
        <v>2014</v>
      </c>
      <c r="J136" s="16">
        <f>E134*100/E133</f>
        <v>34.13875598086124</v>
      </c>
      <c r="K136" s="17">
        <f>E135*100/E132</f>
        <v>109.46322067594433</v>
      </c>
      <c r="L136" s="40">
        <f>E134*365/E135/365</f>
        <v>0.518343625136215</v>
      </c>
      <c r="M136" s="22">
        <f>E133/E136</f>
        <v>522.5</v>
      </c>
      <c r="N136" s="22">
        <f>E133/E137</f>
        <v>597.1428571428571</v>
      </c>
      <c r="O136" s="22">
        <f>100000*E136/E129</f>
        <v>5.639482013577053</v>
      </c>
      <c r="P136" s="22">
        <f>100000*E137/E129</f>
        <v>4.934546761879921</v>
      </c>
    </row>
    <row r="137" spans="1:16" ht="16.5" thickBot="1" thickTop="1">
      <c r="A137" s="136" t="s">
        <v>7</v>
      </c>
      <c r="B137" s="136"/>
      <c r="C137" s="136"/>
      <c r="D137" s="136"/>
      <c r="E137" s="97">
        <v>7</v>
      </c>
      <c r="F137" s="97">
        <v>7</v>
      </c>
      <c r="G137" s="27">
        <v>7</v>
      </c>
      <c r="I137" s="2">
        <v>2015</v>
      </c>
      <c r="J137" s="18">
        <f>F134*100/F133</f>
        <v>37.51922091235264</v>
      </c>
      <c r="K137" s="17">
        <f>F135*100/F132</f>
        <v>98.5050505050505</v>
      </c>
      <c r="L137" s="40">
        <f>F134*365/F135/365</f>
        <v>0.6004922067268252</v>
      </c>
      <c r="M137" s="22">
        <f>F133/F136</f>
        <v>487.75</v>
      </c>
      <c r="N137" s="22">
        <f>F133/F137</f>
        <v>557.4285714285714</v>
      </c>
      <c r="O137" s="22">
        <f>100000*F136/E129</f>
        <v>5.639482013577053</v>
      </c>
      <c r="P137" s="22">
        <f>100000*F137/E129</f>
        <v>4.934546761879921</v>
      </c>
    </row>
    <row r="138" spans="1:16" ht="16.5" thickBot="1" thickTop="1">
      <c r="A138" s="133" t="s">
        <v>199</v>
      </c>
      <c r="B138" s="133"/>
      <c r="C138" s="133"/>
      <c r="D138" s="133"/>
      <c r="E138" s="133"/>
      <c r="F138" s="122">
        <v>18</v>
      </c>
      <c r="G138" s="124"/>
      <c r="I138" s="15">
        <v>2016</v>
      </c>
      <c r="J138" s="19">
        <f>G134*100/G133</f>
        <v>35.995282973273405</v>
      </c>
      <c r="K138" s="26"/>
      <c r="L138" s="41">
        <f>G134*365/G135/365</f>
        <v>0.5623848467018888</v>
      </c>
      <c r="M138" s="23">
        <f>G133/G136</f>
        <v>522.5</v>
      </c>
      <c r="N138" s="23">
        <f>G133/G137</f>
        <v>597.1428571428571</v>
      </c>
      <c r="O138" s="23">
        <f>100000*G136/E129</f>
        <v>5.639482013577053</v>
      </c>
      <c r="P138" s="23">
        <f>100000*G137/E129</f>
        <v>4.934546761879921</v>
      </c>
    </row>
    <row r="139" spans="1:7" ht="16.5" thickBot="1" thickTop="1">
      <c r="A139" s="134" t="s">
        <v>198</v>
      </c>
      <c r="B139" s="135"/>
      <c r="C139" s="135"/>
      <c r="D139" s="135"/>
      <c r="E139" s="135"/>
      <c r="F139" s="123">
        <v>9</v>
      </c>
      <c r="G139" s="124"/>
    </row>
    <row r="140" ht="15.75" thickTop="1"/>
    <row r="141" spans="2:6" ht="21">
      <c r="B141" s="165" t="s">
        <v>29</v>
      </c>
      <c r="C141" s="166"/>
      <c r="D141" s="166"/>
      <c r="E141" s="166"/>
      <c r="F141" s="166"/>
    </row>
    <row r="142" ht="15.75" thickBot="1"/>
    <row r="143" spans="3:16" ht="15.75" customHeight="1" thickBot="1" thickTop="1">
      <c r="C143" s="132" t="s">
        <v>103</v>
      </c>
      <c r="D143" s="137"/>
      <c r="E143" s="137">
        <v>99561</v>
      </c>
      <c r="F143" s="137"/>
      <c r="G143" s="138"/>
      <c r="J143" s="147" t="s">
        <v>202</v>
      </c>
      <c r="K143" s="150" t="s">
        <v>200</v>
      </c>
      <c r="L143" s="145" t="s">
        <v>201</v>
      </c>
      <c r="M143" s="152" t="s">
        <v>84</v>
      </c>
      <c r="N143" s="153"/>
      <c r="O143" s="152" t="s">
        <v>85</v>
      </c>
      <c r="P143" s="153"/>
    </row>
    <row r="144" spans="2:16" ht="16.5" thickBot="1" thickTop="1">
      <c r="B144" s="164" t="s">
        <v>95</v>
      </c>
      <c r="C144" s="130"/>
      <c r="E144" s="9">
        <v>2014</v>
      </c>
      <c r="F144" s="9">
        <v>2015</v>
      </c>
      <c r="G144" s="9">
        <v>2016</v>
      </c>
      <c r="J144" s="148"/>
      <c r="K144" s="150"/>
      <c r="L144" s="146"/>
      <c r="M144" s="154"/>
      <c r="N144" s="155"/>
      <c r="O144" s="154"/>
      <c r="P144" s="155"/>
    </row>
    <row r="145" spans="1:16" ht="16.5" thickBot="1" thickTop="1">
      <c r="A145" s="136" t="s">
        <v>1</v>
      </c>
      <c r="B145" s="136"/>
      <c r="C145" s="136"/>
      <c r="D145" s="136"/>
      <c r="E145" s="97">
        <v>891</v>
      </c>
      <c r="F145" s="97">
        <v>2379</v>
      </c>
      <c r="G145" s="27">
        <v>2558</v>
      </c>
      <c r="J145" s="148"/>
      <c r="K145" s="150"/>
      <c r="L145" s="146"/>
      <c r="M145" s="154"/>
      <c r="N145" s="155"/>
      <c r="O145" s="154"/>
      <c r="P145" s="155"/>
    </row>
    <row r="146" spans="1:16" ht="16.5" thickBot="1" thickTop="1">
      <c r="A146" s="136" t="s">
        <v>9</v>
      </c>
      <c r="B146" s="136"/>
      <c r="C146" s="136"/>
      <c r="D146" s="136"/>
      <c r="E146" s="97">
        <v>2866</v>
      </c>
      <c r="F146" s="97">
        <v>1793</v>
      </c>
      <c r="G146" s="27">
        <v>1872</v>
      </c>
      <c r="J146" s="148"/>
      <c r="K146" s="150"/>
      <c r="L146" s="146"/>
      <c r="M146" s="154"/>
      <c r="N146" s="155"/>
      <c r="O146" s="154"/>
      <c r="P146" s="155"/>
    </row>
    <row r="147" spans="1:16" ht="16.5" thickBot="1" thickTop="1">
      <c r="A147" s="136" t="s">
        <v>3</v>
      </c>
      <c r="B147" s="136"/>
      <c r="C147" s="136"/>
      <c r="D147" s="136"/>
      <c r="E147" s="97">
        <v>3757</v>
      </c>
      <c r="F147" s="97">
        <v>4172</v>
      </c>
      <c r="G147" s="27">
        <v>4430</v>
      </c>
      <c r="J147" s="148"/>
      <c r="K147" s="150"/>
      <c r="L147" s="146"/>
      <c r="M147" s="154"/>
      <c r="N147" s="155"/>
      <c r="O147" s="154"/>
      <c r="P147" s="155"/>
    </row>
    <row r="148" spans="1:16" ht="16.5" thickBot="1" thickTop="1">
      <c r="A148" s="136" t="s">
        <v>4</v>
      </c>
      <c r="B148" s="136"/>
      <c r="C148" s="136"/>
      <c r="D148" s="136"/>
      <c r="E148" s="97">
        <v>2379</v>
      </c>
      <c r="F148" s="97">
        <v>2558</v>
      </c>
      <c r="G148" s="109">
        <f>G147-G149</f>
        <v>2744.8867819297266</v>
      </c>
      <c r="J148" s="148"/>
      <c r="K148" s="150"/>
      <c r="L148" s="146"/>
      <c r="M148" s="156"/>
      <c r="N148" s="157"/>
      <c r="O148" s="156"/>
      <c r="P148" s="157"/>
    </row>
    <row r="149" spans="1:16" ht="16.5" thickBot="1" thickTop="1">
      <c r="A149" s="136" t="s">
        <v>5</v>
      </c>
      <c r="B149" s="136"/>
      <c r="C149" s="136"/>
      <c r="D149" s="136"/>
      <c r="E149" s="97">
        <f>E147-E148</f>
        <v>1378</v>
      </c>
      <c r="F149" s="97">
        <f>F147-F148</f>
        <v>1614</v>
      </c>
      <c r="G149" s="109">
        <f>K151*G146/100</f>
        <v>1685.1132180702732</v>
      </c>
      <c r="J149" s="149"/>
      <c r="K149" s="150"/>
      <c r="L149" s="146"/>
      <c r="M149" s="20" t="s">
        <v>100</v>
      </c>
      <c r="N149" s="21" t="s">
        <v>101</v>
      </c>
      <c r="O149" s="20" t="s">
        <v>100</v>
      </c>
      <c r="P149" s="21" t="s">
        <v>101</v>
      </c>
    </row>
    <row r="150" spans="1:16" ht="16.5" thickBot="1" thickTop="1">
      <c r="A150" s="136" t="s">
        <v>6</v>
      </c>
      <c r="B150" s="136"/>
      <c r="C150" s="136"/>
      <c r="D150" s="136"/>
      <c r="E150" s="97">
        <v>5</v>
      </c>
      <c r="F150" s="97">
        <v>5</v>
      </c>
      <c r="G150" s="27">
        <v>5</v>
      </c>
      <c r="I150" s="2">
        <v>2014</v>
      </c>
      <c r="J150" s="16">
        <f>E148*100/E147</f>
        <v>63.32179930795848</v>
      </c>
      <c r="K150" s="17">
        <f>E149*100/E146</f>
        <v>48.08094905792045</v>
      </c>
      <c r="L150" s="40">
        <f>E148*365/E149/365</f>
        <v>1.7264150943396226</v>
      </c>
      <c r="M150" s="22">
        <f>E147/E150</f>
        <v>751.4</v>
      </c>
      <c r="N150" s="22">
        <f>E147/E151</f>
        <v>1252.3333333333333</v>
      </c>
      <c r="O150" s="22">
        <f>100000*E150/E143</f>
        <v>5.022046785387853</v>
      </c>
      <c r="P150" s="22">
        <f>100000*E151/E143</f>
        <v>3.0132280712327115</v>
      </c>
    </row>
    <row r="151" spans="1:16" ht="16.5" thickBot="1" thickTop="1">
      <c r="A151" s="136" t="s">
        <v>7</v>
      </c>
      <c r="B151" s="136"/>
      <c r="C151" s="136"/>
      <c r="D151" s="136"/>
      <c r="E151" s="97">
        <v>3</v>
      </c>
      <c r="F151" s="97">
        <v>4</v>
      </c>
      <c r="G151" s="27">
        <v>4</v>
      </c>
      <c r="I151" s="2">
        <v>2015</v>
      </c>
      <c r="J151" s="18">
        <f>F148*100/F147</f>
        <v>61.31351869606903</v>
      </c>
      <c r="K151" s="17">
        <f>F149*100/F146</f>
        <v>90.01673173452315</v>
      </c>
      <c r="L151" s="40">
        <f>F148*365/F149/365</f>
        <v>1.5848822800495663</v>
      </c>
      <c r="M151" s="22">
        <f>F147/F150</f>
        <v>834.4</v>
      </c>
      <c r="N151" s="22">
        <f>F147/F151</f>
        <v>1043</v>
      </c>
      <c r="O151" s="22">
        <f>100000*F150/E143</f>
        <v>5.022046785387853</v>
      </c>
      <c r="P151" s="22">
        <f>100000*F151/E143</f>
        <v>4.017637428310282</v>
      </c>
    </row>
    <row r="152" spans="1:16" ht="16.5" thickBot="1" thickTop="1">
      <c r="A152" s="133" t="s">
        <v>199</v>
      </c>
      <c r="B152" s="133"/>
      <c r="C152" s="133"/>
      <c r="D152" s="133"/>
      <c r="E152" s="133"/>
      <c r="F152" s="122">
        <v>23</v>
      </c>
      <c r="G152" s="124"/>
      <c r="I152" s="15">
        <v>2016</v>
      </c>
      <c r="J152" s="19">
        <f>G148*100/G147</f>
        <v>61.961326905862904</v>
      </c>
      <c r="K152" s="26"/>
      <c r="L152" s="41">
        <f>G148*365/G149/365</f>
        <v>1.6289034781135152</v>
      </c>
      <c r="M152" s="23">
        <f>G147/G150</f>
        <v>886</v>
      </c>
      <c r="N152" s="23">
        <f>G147/G151</f>
        <v>1107.5</v>
      </c>
      <c r="O152" s="23">
        <f>100000*G150/E143</f>
        <v>5.022046785387853</v>
      </c>
      <c r="P152" s="23">
        <f>100000*G151/E143</f>
        <v>4.017637428310282</v>
      </c>
    </row>
    <row r="153" spans="1:7" ht="16.5" thickBot="1" thickTop="1">
      <c r="A153" s="134" t="s">
        <v>198</v>
      </c>
      <c r="B153" s="135"/>
      <c r="C153" s="135"/>
      <c r="D153" s="135"/>
      <c r="E153" s="135"/>
      <c r="F153" s="123">
        <v>6</v>
      </c>
      <c r="G153" s="124"/>
    </row>
    <row r="154" ht="15.75" thickTop="1"/>
    <row r="155" spans="1:6" ht="15" customHeight="1">
      <c r="A155" s="165" t="s">
        <v>30</v>
      </c>
      <c r="B155" s="165"/>
      <c r="C155" s="165"/>
      <c r="D155" s="165"/>
      <c r="E155" s="165"/>
      <c r="F155" s="165"/>
    </row>
    <row r="156" ht="15.75" thickBot="1"/>
    <row r="157" spans="3:16" ht="15.75" customHeight="1" thickBot="1" thickTop="1">
      <c r="C157" s="132" t="s">
        <v>103</v>
      </c>
      <c r="D157" s="137"/>
      <c r="E157" s="137">
        <v>308512</v>
      </c>
      <c r="F157" s="137"/>
      <c r="G157" s="138"/>
      <c r="J157" s="147" t="s">
        <v>202</v>
      </c>
      <c r="K157" s="150" t="s">
        <v>200</v>
      </c>
      <c r="L157" s="145" t="s">
        <v>201</v>
      </c>
      <c r="M157" s="152" t="s">
        <v>84</v>
      </c>
      <c r="N157" s="153"/>
      <c r="O157" s="152" t="s">
        <v>85</v>
      </c>
      <c r="P157" s="153"/>
    </row>
    <row r="158" spans="2:16" ht="16.5" thickBot="1" thickTop="1">
      <c r="B158" s="129" t="s">
        <v>99</v>
      </c>
      <c r="C158" s="131"/>
      <c r="E158" s="9">
        <v>2014</v>
      </c>
      <c r="F158" s="9">
        <v>2015</v>
      </c>
      <c r="G158" s="9">
        <v>2016</v>
      </c>
      <c r="J158" s="148"/>
      <c r="K158" s="150"/>
      <c r="L158" s="146"/>
      <c r="M158" s="154"/>
      <c r="N158" s="155"/>
      <c r="O158" s="154"/>
      <c r="P158" s="155"/>
    </row>
    <row r="159" spans="1:16" ht="16.5" thickBot="1" thickTop="1">
      <c r="A159" s="136" t="s">
        <v>1</v>
      </c>
      <c r="B159" s="136"/>
      <c r="C159" s="136"/>
      <c r="D159" s="136"/>
      <c r="E159" s="97">
        <v>199</v>
      </c>
      <c r="F159" s="97">
        <v>485</v>
      </c>
      <c r="G159" s="27">
        <v>560</v>
      </c>
      <c r="J159" s="148"/>
      <c r="K159" s="150"/>
      <c r="L159" s="146"/>
      <c r="M159" s="154"/>
      <c r="N159" s="155"/>
      <c r="O159" s="154"/>
      <c r="P159" s="155"/>
    </row>
    <row r="160" spans="1:16" ht="16.5" thickBot="1" thickTop="1">
      <c r="A160" s="136" t="s">
        <v>9</v>
      </c>
      <c r="B160" s="136"/>
      <c r="C160" s="136"/>
      <c r="D160" s="136"/>
      <c r="E160" s="97">
        <v>1611</v>
      </c>
      <c r="F160" s="97">
        <v>1555</v>
      </c>
      <c r="G160" s="27">
        <v>1832</v>
      </c>
      <c r="J160" s="148"/>
      <c r="K160" s="150"/>
      <c r="L160" s="146"/>
      <c r="M160" s="154"/>
      <c r="N160" s="155"/>
      <c r="O160" s="154"/>
      <c r="P160" s="155"/>
    </row>
    <row r="161" spans="1:16" ht="16.5" thickBot="1" thickTop="1">
      <c r="A161" s="136" t="s">
        <v>3</v>
      </c>
      <c r="B161" s="136"/>
      <c r="C161" s="136"/>
      <c r="D161" s="136"/>
      <c r="E161" s="97">
        <v>1810</v>
      </c>
      <c r="F161" s="97">
        <v>2040</v>
      </c>
      <c r="G161" s="27">
        <v>2392</v>
      </c>
      <c r="J161" s="148"/>
      <c r="K161" s="150"/>
      <c r="L161" s="146"/>
      <c r="M161" s="154"/>
      <c r="N161" s="155"/>
      <c r="O161" s="154"/>
      <c r="P161" s="155"/>
    </row>
    <row r="162" spans="1:16" ht="16.5" thickBot="1" thickTop="1">
      <c r="A162" s="136" t="s">
        <v>4</v>
      </c>
      <c r="B162" s="136"/>
      <c r="C162" s="136"/>
      <c r="D162" s="136"/>
      <c r="E162" s="97">
        <v>485</v>
      </c>
      <c r="F162" s="97">
        <v>560</v>
      </c>
      <c r="G162" s="109">
        <f>G161-G163</f>
        <v>648.3601286173634</v>
      </c>
      <c r="J162" s="148"/>
      <c r="K162" s="150"/>
      <c r="L162" s="146"/>
      <c r="M162" s="156"/>
      <c r="N162" s="157"/>
      <c r="O162" s="156"/>
      <c r="P162" s="157"/>
    </row>
    <row r="163" spans="1:16" ht="16.5" thickBot="1" thickTop="1">
      <c r="A163" s="136" t="s">
        <v>5</v>
      </c>
      <c r="B163" s="136"/>
      <c r="C163" s="136"/>
      <c r="D163" s="136"/>
      <c r="E163" s="97">
        <f>E161-E162</f>
        <v>1325</v>
      </c>
      <c r="F163" s="97">
        <f>F161-F162</f>
        <v>1480</v>
      </c>
      <c r="G163" s="109">
        <f>K165*G160/100</f>
        <v>1743.6398713826366</v>
      </c>
      <c r="J163" s="149"/>
      <c r="K163" s="150"/>
      <c r="L163" s="146"/>
      <c r="M163" s="20" t="s">
        <v>100</v>
      </c>
      <c r="N163" s="21" t="s">
        <v>101</v>
      </c>
      <c r="O163" s="20" t="s">
        <v>100</v>
      </c>
      <c r="P163" s="21" t="s">
        <v>101</v>
      </c>
    </row>
    <row r="164" spans="1:16" ht="16.5" thickBot="1" thickTop="1">
      <c r="A164" s="136" t="s">
        <v>6</v>
      </c>
      <c r="B164" s="136"/>
      <c r="C164" s="136"/>
      <c r="D164" s="136"/>
      <c r="E164" s="97">
        <v>6</v>
      </c>
      <c r="F164" s="97">
        <v>6</v>
      </c>
      <c r="G164" s="27">
        <v>5</v>
      </c>
      <c r="I164" s="2">
        <v>2014</v>
      </c>
      <c r="J164" s="16">
        <f>E162*100/E161</f>
        <v>26.795580110497237</v>
      </c>
      <c r="K164" s="17">
        <f>E163*100/E160</f>
        <v>82.24705152079454</v>
      </c>
      <c r="L164" s="40">
        <f>E162*365/E163/365</f>
        <v>0.36603773584905663</v>
      </c>
      <c r="M164" s="22">
        <f>E161/E164</f>
        <v>301.6666666666667</v>
      </c>
      <c r="N164" s="22">
        <f>E161/E165</f>
        <v>362</v>
      </c>
      <c r="O164" s="22">
        <f>100000*E164/E157</f>
        <v>1.9448190021781973</v>
      </c>
      <c r="P164" s="22">
        <f>100000*E165/E157</f>
        <v>1.6206825018151645</v>
      </c>
    </row>
    <row r="165" spans="1:16" ht="16.5" thickBot="1" thickTop="1">
      <c r="A165" s="136" t="s">
        <v>7</v>
      </c>
      <c r="B165" s="136"/>
      <c r="C165" s="136"/>
      <c r="D165" s="136"/>
      <c r="E165" s="97">
        <v>5</v>
      </c>
      <c r="F165" s="97">
        <v>5</v>
      </c>
      <c r="G165" s="114">
        <v>5</v>
      </c>
      <c r="I165" s="2">
        <v>2015</v>
      </c>
      <c r="J165" s="18">
        <f>F162*100/F161</f>
        <v>27.45098039215686</v>
      </c>
      <c r="K165" s="17">
        <f>F163*100/F160</f>
        <v>95.17684887459806</v>
      </c>
      <c r="L165" s="40">
        <f>F162*365/F163/365</f>
        <v>0.37837837837837834</v>
      </c>
      <c r="M165" s="22">
        <f>F161/F164</f>
        <v>340</v>
      </c>
      <c r="N165" s="22">
        <f>F161/F165</f>
        <v>408</v>
      </c>
      <c r="O165" s="22">
        <f>100000*F164/E157</f>
        <v>1.9448190021781973</v>
      </c>
      <c r="P165" s="22">
        <f>100000*F165/E157</f>
        <v>1.6206825018151645</v>
      </c>
    </row>
    <row r="166" spans="1:16" ht="16.5" thickBot="1" thickTop="1">
      <c r="A166" s="133" t="s">
        <v>199</v>
      </c>
      <c r="B166" s="133"/>
      <c r="C166" s="133"/>
      <c r="D166" s="133"/>
      <c r="E166" s="133"/>
      <c r="F166" s="122">
        <v>8</v>
      </c>
      <c r="G166" s="124"/>
      <c r="I166" s="15">
        <v>2016</v>
      </c>
      <c r="J166" s="19">
        <f>G162*100/G161</f>
        <v>27.105356547548638</v>
      </c>
      <c r="K166" s="26"/>
      <c r="L166" s="41">
        <f>G162*365/G163/365</f>
        <v>0.3718429127817775</v>
      </c>
      <c r="M166" s="23">
        <f>G161/G164</f>
        <v>478.4</v>
      </c>
      <c r="N166" s="23">
        <f>G161/G165</f>
        <v>478.4</v>
      </c>
      <c r="O166" s="23">
        <f>100000*G164/E157</f>
        <v>1.6206825018151645</v>
      </c>
      <c r="P166" s="23">
        <f>100000*G165/E157</f>
        <v>1.6206825018151645</v>
      </c>
    </row>
    <row r="167" spans="1:7" ht="16.5" thickBot="1" thickTop="1">
      <c r="A167" s="134" t="s">
        <v>198</v>
      </c>
      <c r="B167" s="135"/>
      <c r="C167" s="135"/>
      <c r="D167" s="135"/>
      <c r="E167" s="135"/>
      <c r="F167" s="123">
        <v>8</v>
      </c>
      <c r="G167" s="124"/>
    </row>
    <row r="168" ht="15.75" thickTop="1"/>
    <row r="169" spans="1:6" ht="15" customHeight="1">
      <c r="A169" s="165" t="s">
        <v>31</v>
      </c>
      <c r="B169" s="165"/>
      <c r="C169" s="165"/>
      <c r="D169" s="165"/>
      <c r="E169" s="165"/>
      <c r="F169" s="165"/>
    </row>
    <row r="170" ht="15.75" thickBot="1"/>
    <row r="171" spans="3:16" ht="15.75" customHeight="1" thickBot="1" thickTop="1">
      <c r="C171" s="132" t="s">
        <v>103</v>
      </c>
      <c r="D171" s="137"/>
      <c r="E171" s="137">
        <v>112316</v>
      </c>
      <c r="F171" s="137"/>
      <c r="G171" s="138"/>
      <c r="J171" s="147" t="s">
        <v>202</v>
      </c>
      <c r="K171" s="150" t="s">
        <v>200</v>
      </c>
      <c r="L171" s="145" t="s">
        <v>201</v>
      </c>
      <c r="M171" s="152" t="s">
        <v>84</v>
      </c>
      <c r="N171" s="153"/>
      <c r="O171" s="152" t="s">
        <v>85</v>
      </c>
      <c r="P171" s="153"/>
    </row>
    <row r="172" spans="2:16" ht="16.5" thickBot="1" thickTop="1">
      <c r="B172" s="164" t="s">
        <v>95</v>
      </c>
      <c r="C172" s="130"/>
      <c r="E172" s="9">
        <v>2014</v>
      </c>
      <c r="F172" s="9">
        <v>2015</v>
      </c>
      <c r="G172" s="9">
        <v>2016</v>
      </c>
      <c r="J172" s="148"/>
      <c r="K172" s="150"/>
      <c r="L172" s="146"/>
      <c r="M172" s="154"/>
      <c r="N172" s="155"/>
      <c r="O172" s="154"/>
      <c r="P172" s="155"/>
    </row>
    <row r="173" spans="1:16" ht="16.5" thickBot="1" thickTop="1">
      <c r="A173" s="136" t="s">
        <v>1</v>
      </c>
      <c r="B173" s="136"/>
      <c r="C173" s="136"/>
      <c r="D173" s="136"/>
      <c r="E173" s="97">
        <v>2089</v>
      </c>
      <c r="F173" s="97">
        <v>2120</v>
      </c>
      <c r="G173" s="27">
        <v>1971</v>
      </c>
      <c r="J173" s="148"/>
      <c r="K173" s="150"/>
      <c r="L173" s="146"/>
      <c r="M173" s="154"/>
      <c r="N173" s="155"/>
      <c r="O173" s="154"/>
      <c r="P173" s="155"/>
    </row>
    <row r="174" spans="1:16" ht="16.5" thickBot="1" thickTop="1">
      <c r="A174" s="136" t="s">
        <v>9</v>
      </c>
      <c r="B174" s="136"/>
      <c r="C174" s="136"/>
      <c r="D174" s="136"/>
      <c r="E174" s="97">
        <v>2737</v>
      </c>
      <c r="F174" s="97">
        <v>2846</v>
      </c>
      <c r="G174" s="27">
        <v>3248</v>
      </c>
      <c r="J174" s="148"/>
      <c r="K174" s="150"/>
      <c r="L174" s="146"/>
      <c r="M174" s="154"/>
      <c r="N174" s="155"/>
      <c r="O174" s="154"/>
      <c r="P174" s="155"/>
    </row>
    <row r="175" spans="1:16" ht="16.5" thickBot="1" thickTop="1">
      <c r="A175" s="136" t="s">
        <v>3</v>
      </c>
      <c r="B175" s="136"/>
      <c r="C175" s="136"/>
      <c r="D175" s="136"/>
      <c r="E175" s="97">
        <v>4826</v>
      </c>
      <c r="F175" s="97">
        <v>4966</v>
      </c>
      <c r="G175" s="27">
        <v>5219</v>
      </c>
      <c r="J175" s="148"/>
      <c r="K175" s="150"/>
      <c r="L175" s="146"/>
      <c r="M175" s="154"/>
      <c r="N175" s="155"/>
      <c r="O175" s="154"/>
      <c r="P175" s="155"/>
    </row>
    <row r="176" spans="1:16" ht="16.5" thickBot="1" thickTop="1">
      <c r="A176" s="136" t="s">
        <v>4</v>
      </c>
      <c r="B176" s="136"/>
      <c r="C176" s="136"/>
      <c r="D176" s="136"/>
      <c r="E176" s="97">
        <v>2120</v>
      </c>
      <c r="F176" s="97">
        <v>1971</v>
      </c>
      <c r="G176" s="109">
        <f>G175-G177</f>
        <v>1800.9536191145467</v>
      </c>
      <c r="J176" s="148"/>
      <c r="K176" s="150"/>
      <c r="L176" s="146"/>
      <c r="M176" s="156"/>
      <c r="N176" s="157"/>
      <c r="O176" s="156"/>
      <c r="P176" s="157"/>
    </row>
    <row r="177" spans="1:16" ht="16.5" thickBot="1" thickTop="1">
      <c r="A177" s="136" t="s">
        <v>5</v>
      </c>
      <c r="B177" s="136"/>
      <c r="C177" s="136"/>
      <c r="D177" s="136"/>
      <c r="E177" s="97">
        <f>E175-E176</f>
        <v>2706</v>
      </c>
      <c r="F177" s="97">
        <f>F175-F176</f>
        <v>2995</v>
      </c>
      <c r="G177" s="109">
        <f>K179*G174/100</f>
        <v>3418.0463808854533</v>
      </c>
      <c r="J177" s="149"/>
      <c r="K177" s="150"/>
      <c r="L177" s="146"/>
      <c r="M177" s="20" t="s">
        <v>100</v>
      </c>
      <c r="N177" s="21" t="s">
        <v>101</v>
      </c>
      <c r="O177" s="20" t="s">
        <v>100</v>
      </c>
      <c r="P177" s="21" t="s">
        <v>101</v>
      </c>
    </row>
    <row r="178" spans="1:16" ht="16.5" thickBot="1" thickTop="1">
      <c r="A178" s="136" t="s">
        <v>6</v>
      </c>
      <c r="B178" s="136"/>
      <c r="C178" s="136"/>
      <c r="D178" s="136"/>
      <c r="E178" s="97">
        <v>8</v>
      </c>
      <c r="F178" s="97">
        <v>8</v>
      </c>
      <c r="G178" s="27">
        <v>8</v>
      </c>
      <c r="I178" s="2">
        <v>2014</v>
      </c>
      <c r="J178" s="16">
        <f>E176*100/E175</f>
        <v>43.92871943638624</v>
      </c>
      <c r="K178" s="17">
        <f>E177*100/E174</f>
        <v>98.86737303617099</v>
      </c>
      <c r="L178" s="40">
        <f>E176*365/E177/365</f>
        <v>0.7834441980783444</v>
      </c>
      <c r="M178" s="22">
        <f>E175/E178</f>
        <v>603.25</v>
      </c>
      <c r="N178" s="22">
        <f>E175/E179</f>
        <v>804.3333333333334</v>
      </c>
      <c r="O178" s="22">
        <f>100000*E178/E171</f>
        <v>7.122760782079133</v>
      </c>
      <c r="P178" s="22">
        <f>100000*E179/E171</f>
        <v>5.34207058655935</v>
      </c>
    </row>
    <row r="179" spans="1:16" ht="16.5" thickBot="1" thickTop="1">
      <c r="A179" s="136" t="s">
        <v>7</v>
      </c>
      <c r="B179" s="136"/>
      <c r="C179" s="136"/>
      <c r="D179" s="136"/>
      <c r="E179" s="97">
        <v>6</v>
      </c>
      <c r="F179" s="97">
        <v>7</v>
      </c>
      <c r="G179" s="27">
        <v>7</v>
      </c>
      <c r="I179" s="2">
        <v>2015</v>
      </c>
      <c r="J179" s="18">
        <f>F176*100/F175</f>
        <v>39.68989126057189</v>
      </c>
      <c r="K179" s="17">
        <f>F177*100/F174</f>
        <v>105.23541813070977</v>
      </c>
      <c r="L179" s="40">
        <f>F176*365/F177/365</f>
        <v>0.6580968280467445</v>
      </c>
      <c r="M179" s="22">
        <f>F175/F178</f>
        <v>620.75</v>
      </c>
      <c r="N179" s="22">
        <f>F175/F179</f>
        <v>709.4285714285714</v>
      </c>
      <c r="O179" s="22">
        <f>100000*F178/E171</f>
        <v>7.122760782079133</v>
      </c>
      <c r="P179" s="22">
        <f>100000*F179/E171</f>
        <v>6.232415684319242</v>
      </c>
    </row>
    <row r="180" spans="1:16" ht="16.5" thickBot="1" thickTop="1">
      <c r="A180" s="133" t="s">
        <v>199</v>
      </c>
      <c r="B180" s="133"/>
      <c r="C180" s="133"/>
      <c r="D180" s="133"/>
      <c r="E180" s="133"/>
      <c r="F180" s="122">
        <v>19</v>
      </c>
      <c r="G180" s="124"/>
      <c r="I180" s="15">
        <v>2016</v>
      </c>
      <c r="J180" s="19">
        <f>G176*100/G175</f>
        <v>34.50763784469336</v>
      </c>
      <c r="K180" s="26"/>
      <c r="L180" s="41">
        <f>G176*365/G177/365</f>
        <v>0.526895605977121</v>
      </c>
      <c r="M180" s="23">
        <f>G175/G178</f>
        <v>652.375</v>
      </c>
      <c r="N180" s="23">
        <f>G175/G179</f>
        <v>745.5714285714286</v>
      </c>
      <c r="O180" s="23">
        <f>100000*G178/E171</f>
        <v>7.122760782079133</v>
      </c>
      <c r="P180" s="23">
        <f>100000*G179/E171</f>
        <v>6.232415684319242</v>
      </c>
    </row>
    <row r="181" spans="1:7" ht="16.5" thickBot="1" thickTop="1">
      <c r="A181" s="134" t="s">
        <v>198</v>
      </c>
      <c r="B181" s="135"/>
      <c r="C181" s="135"/>
      <c r="D181" s="135"/>
      <c r="E181" s="135"/>
      <c r="F181" s="123">
        <v>9</v>
      </c>
      <c r="G181" s="124"/>
    </row>
    <row r="182" ht="15.75" thickTop="1"/>
    <row r="183" spans="2:6" ht="21">
      <c r="B183" s="165" t="s">
        <v>32</v>
      </c>
      <c r="C183" s="166"/>
      <c r="D183" s="166"/>
      <c r="E183" s="166"/>
      <c r="F183" s="166"/>
    </row>
    <row r="184" ht="15.75" thickBot="1"/>
    <row r="185" spans="3:16" ht="15.75" customHeight="1" thickBot="1" thickTop="1">
      <c r="C185" s="132" t="s">
        <v>103</v>
      </c>
      <c r="D185" s="137"/>
      <c r="E185" s="137">
        <v>83637</v>
      </c>
      <c r="F185" s="137"/>
      <c r="G185" s="138"/>
      <c r="J185" s="147" t="s">
        <v>202</v>
      </c>
      <c r="K185" s="150" t="s">
        <v>200</v>
      </c>
      <c r="L185" s="145" t="s">
        <v>201</v>
      </c>
      <c r="M185" s="152" t="s">
        <v>84</v>
      </c>
      <c r="N185" s="153"/>
      <c r="O185" s="152" t="s">
        <v>85</v>
      </c>
      <c r="P185" s="153"/>
    </row>
    <row r="186" spans="2:16" ht="16.5" thickBot="1" thickTop="1">
      <c r="B186" s="164" t="s">
        <v>95</v>
      </c>
      <c r="C186" s="130"/>
      <c r="E186" s="9">
        <v>2014</v>
      </c>
      <c r="F186" s="9">
        <v>2015</v>
      </c>
      <c r="G186" s="9">
        <v>2016</v>
      </c>
      <c r="J186" s="148"/>
      <c r="K186" s="150"/>
      <c r="L186" s="146"/>
      <c r="M186" s="154"/>
      <c r="N186" s="155"/>
      <c r="O186" s="154"/>
      <c r="P186" s="155"/>
    </row>
    <row r="187" spans="1:16" ht="16.5" thickBot="1" thickTop="1">
      <c r="A187" s="136" t="s">
        <v>1</v>
      </c>
      <c r="B187" s="136"/>
      <c r="C187" s="136"/>
      <c r="D187" s="136"/>
      <c r="E187" s="97">
        <v>1524</v>
      </c>
      <c r="F187" s="97">
        <v>1943</v>
      </c>
      <c r="G187" s="27">
        <v>2833</v>
      </c>
      <c r="J187" s="148"/>
      <c r="K187" s="150"/>
      <c r="L187" s="146"/>
      <c r="M187" s="154"/>
      <c r="N187" s="155"/>
      <c r="O187" s="154"/>
      <c r="P187" s="155"/>
    </row>
    <row r="188" spans="1:16" ht="16.5" thickBot="1" thickTop="1">
      <c r="A188" s="136" t="s">
        <v>9</v>
      </c>
      <c r="B188" s="136"/>
      <c r="C188" s="136"/>
      <c r="D188" s="136"/>
      <c r="E188" s="97">
        <v>1904</v>
      </c>
      <c r="F188" s="97">
        <v>2212</v>
      </c>
      <c r="G188" s="27">
        <v>2684</v>
      </c>
      <c r="J188" s="148"/>
      <c r="K188" s="150"/>
      <c r="L188" s="146"/>
      <c r="M188" s="154"/>
      <c r="N188" s="155"/>
      <c r="O188" s="154"/>
      <c r="P188" s="155"/>
    </row>
    <row r="189" spans="1:16" ht="16.5" thickBot="1" thickTop="1">
      <c r="A189" s="136" t="s">
        <v>3</v>
      </c>
      <c r="B189" s="136"/>
      <c r="C189" s="136"/>
      <c r="D189" s="136"/>
      <c r="E189" s="97">
        <v>3428</v>
      </c>
      <c r="F189" s="97">
        <v>4155</v>
      </c>
      <c r="G189" s="27">
        <v>5517</v>
      </c>
      <c r="J189" s="148"/>
      <c r="K189" s="150"/>
      <c r="L189" s="146"/>
      <c r="M189" s="154"/>
      <c r="N189" s="155"/>
      <c r="O189" s="154"/>
      <c r="P189" s="155"/>
    </row>
    <row r="190" spans="1:16" ht="16.5" thickBot="1" thickTop="1">
      <c r="A190" s="136" t="s">
        <v>4</v>
      </c>
      <c r="B190" s="136"/>
      <c r="C190" s="136"/>
      <c r="D190" s="136"/>
      <c r="E190" s="97">
        <v>1943</v>
      </c>
      <c r="F190" s="97">
        <v>2833</v>
      </c>
      <c r="G190" s="109">
        <f>G189-G191</f>
        <v>3912.9095840867994</v>
      </c>
      <c r="J190" s="148"/>
      <c r="K190" s="150"/>
      <c r="L190" s="146"/>
      <c r="M190" s="156"/>
      <c r="N190" s="157"/>
      <c r="O190" s="156"/>
      <c r="P190" s="157"/>
    </row>
    <row r="191" spans="1:16" ht="16.5" thickBot="1" thickTop="1">
      <c r="A191" s="136" t="s">
        <v>5</v>
      </c>
      <c r="B191" s="136"/>
      <c r="C191" s="136"/>
      <c r="D191" s="136"/>
      <c r="E191" s="97">
        <f>E189-E190</f>
        <v>1485</v>
      </c>
      <c r="F191" s="97">
        <f>F189-F190</f>
        <v>1322</v>
      </c>
      <c r="G191" s="109">
        <f>K193*G188/100</f>
        <v>1604.0904159132008</v>
      </c>
      <c r="J191" s="149"/>
      <c r="K191" s="150"/>
      <c r="L191" s="146"/>
      <c r="M191" s="20" t="s">
        <v>100</v>
      </c>
      <c r="N191" s="21" t="s">
        <v>101</v>
      </c>
      <c r="O191" s="20" t="s">
        <v>100</v>
      </c>
      <c r="P191" s="21" t="s">
        <v>101</v>
      </c>
    </row>
    <row r="192" spans="1:16" ht="16.5" thickBot="1" thickTop="1">
      <c r="A192" s="136" t="s">
        <v>6</v>
      </c>
      <c r="B192" s="136"/>
      <c r="C192" s="136"/>
      <c r="D192" s="136"/>
      <c r="E192" s="97">
        <v>4</v>
      </c>
      <c r="F192" s="97">
        <v>4</v>
      </c>
      <c r="G192" s="27">
        <v>4</v>
      </c>
      <c r="I192" s="2">
        <v>2014</v>
      </c>
      <c r="J192" s="16">
        <f>E190*100/E189</f>
        <v>56.68028004667445</v>
      </c>
      <c r="K192" s="17">
        <f>E191*100/E188</f>
        <v>77.99369747899159</v>
      </c>
      <c r="L192" s="40">
        <f>E190*365/E191/365</f>
        <v>1.3084175084175085</v>
      </c>
      <c r="M192" s="22">
        <f>E189/E192</f>
        <v>857</v>
      </c>
      <c r="N192" s="22">
        <f>E189/E193</f>
        <v>857</v>
      </c>
      <c r="O192" s="22">
        <f>100000*E192/E185</f>
        <v>4.782572306515059</v>
      </c>
      <c r="P192" s="22">
        <f>100000*E193/E185</f>
        <v>4.782572306515059</v>
      </c>
    </row>
    <row r="193" spans="1:16" ht="16.5" thickBot="1" thickTop="1">
      <c r="A193" s="136" t="s">
        <v>7</v>
      </c>
      <c r="B193" s="136"/>
      <c r="C193" s="136"/>
      <c r="D193" s="136"/>
      <c r="E193" s="97">
        <v>4</v>
      </c>
      <c r="F193" s="97">
        <v>3</v>
      </c>
      <c r="G193" s="27">
        <v>2</v>
      </c>
      <c r="I193" s="2">
        <v>2015</v>
      </c>
      <c r="J193" s="18">
        <f>F190*100/F189</f>
        <v>68.18291215403129</v>
      </c>
      <c r="K193" s="17">
        <f>F191*100/F188</f>
        <v>59.76491862567812</v>
      </c>
      <c r="L193" s="40">
        <f>F190*365/F191/365</f>
        <v>2.142965204236006</v>
      </c>
      <c r="M193" s="22">
        <f>F189/F192</f>
        <v>1038.75</v>
      </c>
      <c r="N193" s="22">
        <f>F189/F193</f>
        <v>1385</v>
      </c>
      <c r="O193" s="22">
        <f>100000*F192/E185</f>
        <v>4.782572306515059</v>
      </c>
      <c r="P193" s="22">
        <f>100000*F193/E185</f>
        <v>3.5869292298862945</v>
      </c>
    </row>
    <row r="194" spans="1:16" ht="16.5" thickBot="1" thickTop="1">
      <c r="A194" s="133" t="s">
        <v>199</v>
      </c>
      <c r="B194" s="133"/>
      <c r="C194" s="133"/>
      <c r="D194" s="133"/>
      <c r="E194" s="133"/>
      <c r="F194" s="122">
        <v>60</v>
      </c>
      <c r="G194" s="124"/>
      <c r="I194" s="15">
        <v>2016</v>
      </c>
      <c r="J194" s="19">
        <f>G190*100/G189</f>
        <v>70.9245891623491</v>
      </c>
      <c r="K194" s="26"/>
      <c r="L194" s="41">
        <f>G190*365/G191/365</f>
        <v>2.43933231273575</v>
      </c>
      <c r="M194" s="23">
        <f>G189/G192</f>
        <v>1379.25</v>
      </c>
      <c r="N194" s="23">
        <f>G189/G193</f>
        <v>2758.5</v>
      </c>
      <c r="O194" s="23">
        <f>100000*G192/E185</f>
        <v>4.782572306515059</v>
      </c>
      <c r="P194" s="23">
        <f>100000*G193/E185</f>
        <v>2.3912861532575294</v>
      </c>
    </row>
    <row r="195" spans="1:7" ht="16.5" thickBot="1" thickTop="1">
      <c r="A195" s="134" t="s">
        <v>198</v>
      </c>
      <c r="B195" s="135"/>
      <c r="C195" s="135"/>
      <c r="D195" s="135"/>
      <c r="E195" s="135"/>
      <c r="F195" s="123">
        <v>8</v>
      </c>
      <c r="G195" s="124"/>
    </row>
    <row r="196" ht="15.75" thickTop="1"/>
    <row r="197" spans="2:6" ht="21">
      <c r="B197" s="165" t="s">
        <v>33</v>
      </c>
      <c r="C197" s="166"/>
      <c r="D197" s="166"/>
      <c r="E197" s="166"/>
      <c r="F197" s="166"/>
    </row>
    <row r="198" ht="15.75" thickBot="1"/>
    <row r="199" spans="3:16" ht="15.75" customHeight="1" thickBot="1" thickTop="1">
      <c r="C199" s="132" t="s">
        <v>103</v>
      </c>
      <c r="D199" s="137"/>
      <c r="E199" s="137">
        <v>112559</v>
      </c>
      <c r="F199" s="137"/>
      <c r="G199" s="138"/>
      <c r="J199" s="147" t="s">
        <v>202</v>
      </c>
      <c r="K199" s="150" t="s">
        <v>200</v>
      </c>
      <c r="L199" s="145" t="s">
        <v>201</v>
      </c>
      <c r="M199" s="152" t="s">
        <v>84</v>
      </c>
      <c r="N199" s="153"/>
      <c r="O199" s="152" t="s">
        <v>85</v>
      </c>
      <c r="P199" s="153"/>
    </row>
    <row r="200" spans="2:16" ht="16.5" thickBot="1" thickTop="1">
      <c r="B200" s="164" t="s">
        <v>95</v>
      </c>
      <c r="C200" s="130"/>
      <c r="E200" s="9">
        <v>2014</v>
      </c>
      <c r="F200" s="9">
        <v>2015</v>
      </c>
      <c r="G200" s="9">
        <v>2016</v>
      </c>
      <c r="J200" s="148"/>
      <c r="K200" s="150"/>
      <c r="L200" s="146"/>
      <c r="M200" s="154"/>
      <c r="N200" s="155"/>
      <c r="O200" s="154"/>
      <c r="P200" s="155"/>
    </row>
    <row r="201" spans="1:16" ht="16.5" thickBot="1" thickTop="1">
      <c r="A201" s="136" t="s">
        <v>1</v>
      </c>
      <c r="B201" s="136"/>
      <c r="C201" s="136"/>
      <c r="D201" s="136"/>
      <c r="E201" s="97">
        <v>1466</v>
      </c>
      <c r="F201" s="97">
        <v>2669</v>
      </c>
      <c r="G201" s="27">
        <v>3315</v>
      </c>
      <c r="J201" s="148"/>
      <c r="K201" s="150"/>
      <c r="L201" s="146"/>
      <c r="M201" s="154"/>
      <c r="N201" s="155"/>
      <c r="O201" s="154"/>
      <c r="P201" s="155"/>
    </row>
    <row r="202" spans="1:16" ht="16.5" thickBot="1" thickTop="1">
      <c r="A202" s="136" t="s">
        <v>9</v>
      </c>
      <c r="B202" s="136"/>
      <c r="C202" s="136"/>
      <c r="D202" s="136"/>
      <c r="E202" s="97">
        <v>1690</v>
      </c>
      <c r="F202" s="97">
        <v>2030</v>
      </c>
      <c r="G202" s="27">
        <v>2632</v>
      </c>
      <c r="J202" s="148"/>
      <c r="K202" s="150"/>
      <c r="L202" s="146"/>
      <c r="M202" s="154"/>
      <c r="N202" s="155"/>
      <c r="O202" s="154"/>
      <c r="P202" s="155"/>
    </row>
    <row r="203" spans="1:16" ht="16.5" thickBot="1" thickTop="1">
      <c r="A203" s="136" t="s">
        <v>3</v>
      </c>
      <c r="B203" s="136"/>
      <c r="C203" s="136"/>
      <c r="D203" s="136"/>
      <c r="E203" s="97">
        <v>3156</v>
      </c>
      <c r="F203" s="97">
        <v>4699</v>
      </c>
      <c r="G203" s="27">
        <v>5947</v>
      </c>
      <c r="J203" s="148"/>
      <c r="K203" s="150"/>
      <c r="L203" s="146"/>
      <c r="M203" s="154"/>
      <c r="N203" s="155"/>
      <c r="O203" s="154"/>
      <c r="P203" s="155"/>
    </row>
    <row r="204" spans="1:16" ht="16.5" thickBot="1" thickTop="1">
      <c r="A204" s="136" t="s">
        <v>4</v>
      </c>
      <c r="B204" s="136"/>
      <c r="C204" s="136"/>
      <c r="D204" s="136"/>
      <c r="E204" s="97">
        <v>2669</v>
      </c>
      <c r="F204" s="97">
        <v>3315</v>
      </c>
      <c r="G204" s="109">
        <f>G203-G205</f>
        <v>4152.572413793104</v>
      </c>
      <c r="J204" s="148"/>
      <c r="K204" s="150"/>
      <c r="L204" s="146"/>
      <c r="M204" s="156"/>
      <c r="N204" s="157"/>
      <c r="O204" s="156"/>
      <c r="P204" s="157"/>
    </row>
    <row r="205" spans="1:16" ht="16.5" thickBot="1" thickTop="1">
      <c r="A205" s="136" t="s">
        <v>5</v>
      </c>
      <c r="B205" s="136"/>
      <c r="C205" s="136"/>
      <c r="D205" s="136"/>
      <c r="E205" s="97">
        <f>E203-E204</f>
        <v>487</v>
      </c>
      <c r="F205" s="97">
        <f>F203-F204</f>
        <v>1384</v>
      </c>
      <c r="G205" s="109">
        <f>K207*G202/100</f>
        <v>1794.4275862068964</v>
      </c>
      <c r="J205" s="149"/>
      <c r="K205" s="150"/>
      <c r="L205" s="146"/>
      <c r="M205" s="20" t="s">
        <v>100</v>
      </c>
      <c r="N205" s="21" t="s">
        <v>101</v>
      </c>
      <c r="O205" s="20" t="s">
        <v>100</v>
      </c>
      <c r="P205" s="21" t="s">
        <v>101</v>
      </c>
    </row>
    <row r="206" spans="1:16" ht="16.5" thickBot="1" thickTop="1">
      <c r="A206" s="136" t="s">
        <v>6</v>
      </c>
      <c r="B206" s="136"/>
      <c r="C206" s="136"/>
      <c r="D206" s="136"/>
      <c r="E206" s="97">
        <v>7</v>
      </c>
      <c r="F206" s="97">
        <v>7</v>
      </c>
      <c r="G206" s="27">
        <v>6</v>
      </c>
      <c r="I206" s="2">
        <v>2014</v>
      </c>
      <c r="J206" s="16">
        <f>E204*100/E203</f>
        <v>84.56907477820026</v>
      </c>
      <c r="K206" s="17">
        <f>E205*100/E202</f>
        <v>28.816568047337277</v>
      </c>
      <c r="L206" s="40">
        <f>E204*365/E205/365</f>
        <v>5.480492813141684</v>
      </c>
      <c r="M206" s="22">
        <f>E203/E206</f>
        <v>450.85714285714283</v>
      </c>
      <c r="N206" s="22">
        <f>E203/E207</f>
        <v>789</v>
      </c>
      <c r="O206" s="22">
        <f>100000*E206/E199</f>
        <v>6.2189607228209205</v>
      </c>
      <c r="P206" s="22">
        <f>100000*E207/E199</f>
        <v>3.5536918416119545</v>
      </c>
    </row>
    <row r="207" spans="1:16" ht="16.5" thickBot="1" thickTop="1">
      <c r="A207" s="136" t="s">
        <v>7</v>
      </c>
      <c r="B207" s="136"/>
      <c r="C207" s="136"/>
      <c r="D207" s="136"/>
      <c r="E207" s="97">
        <v>4</v>
      </c>
      <c r="F207" s="97">
        <v>5</v>
      </c>
      <c r="G207" s="27">
        <v>4</v>
      </c>
      <c r="I207" s="2">
        <v>2015</v>
      </c>
      <c r="J207" s="18">
        <f>F204*100/F203</f>
        <v>70.54692487763354</v>
      </c>
      <c r="K207" s="17">
        <f>F205*100/F202</f>
        <v>68.17733990147784</v>
      </c>
      <c r="L207" s="40">
        <f>F204*365/F205/365</f>
        <v>2.3952312138728327</v>
      </c>
      <c r="M207" s="22">
        <f>F203/F206</f>
        <v>671.2857142857143</v>
      </c>
      <c r="N207" s="22">
        <f>F203/F207</f>
        <v>939.8</v>
      </c>
      <c r="O207" s="22">
        <f>100000*F206/E199</f>
        <v>6.2189607228209205</v>
      </c>
      <c r="P207" s="22">
        <f>100000*F207/E199</f>
        <v>4.4421148020149435</v>
      </c>
    </row>
    <row r="208" spans="1:16" ht="16.5" thickBot="1" thickTop="1">
      <c r="A208" s="133" t="s">
        <v>199</v>
      </c>
      <c r="B208" s="133"/>
      <c r="C208" s="133"/>
      <c r="D208" s="133"/>
      <c r="E208" s="133"/>
      <c r="F208" s="122">
        <v>22</v>
      </c>
      <c r="G208" s="124"/>
      <c r="I208" s="15">
        <v>2016</v>
      </c>
      <c r="J208" s="19">
        <f>G204*100/G203</f>
        <v>69.82633956268882</v>
      </c>
      <c r="K208" s="26"/>
      <c r="L208" s="41">
        <f>G204*365/G205/365</f>
        <v>2.314148782437585</v>
      </c>
      <c r="M208" s="23">
        <f>G203/G206</f>
        <v>991.1666666666666</v>
      </c>
      <c r="N208" s="23">
        <f>G203/G207</f>
        <v>1486.75</v>
      </c>
      <c r="O208" s="23">
        <f>100000*G206/E199</f>
        <v>5.330537762417932</v>
      </c>
      <c r="P208" s="23">
        <f>100000*G207/E199</f>
        <v>3.5536918416119545</v>
      </c>
    </row>
    <row r="209" spans="1:7" ht="16.5" thickBot="1" thickTop="1">
      <c r="A209" s="134" t="s">
        <v>198</v>
      </c>
      <c r="B209" s="135"/>
      <c r="C209" s="135"/>
      <c r="D209" s="135"/>
      <c r="E209" s="135"/>
      <c r="F209" s="123">
        <v>6</v>
      </c>
      <c r="G209" s="124"/>
    </row>
    <row r="210" ht="15.75" thickTop="1"/>
    <row r="211" spans="2:6" ht="21">
      <c r="B211" s="165" t="s">
        <v>34</v>
      </c>
      <c r="C211" s="166"/>
      <c r="D211" s="166"/>
      <c r="E211" s="166"/>
      <c r="F211" s="166"/>
    </row>
    <row r="212" ht="15.75" thickBot="1"/>
    <row r="213" spans="3:16" ht="15.75" customHeight="1" thickBot="1" thickTop="1">
      <c r="C213" s="132" t="s">
        <v>103</v>
      </c>
      <c r="D213" s="137"/>
      <c r="E213" s="137">
        <v>249237</v>
      </c>
      <c r="F213" s="137"/>
      <c r="G213" s="138"/>
      <c r="J213" s="147" t="s">
        <v>202</v>
      </c>
      <c r="K213" s="150" t="s">
        <v>200</v>
      </c>
      <c r="L213" s="145" t="s">
        <v>201</v>
      </c>
      <c r="M213" s="152" t="s">
        <v>84</v>
      </c>
      <c r="N213" s="153"/>
      <c r="O213" s="152" t="s">
        <v>85</v>
      </c>
      <c r="P213" s="153"/>
    </row>
    <row r="214" spans="2:16" ht="16.5" thickBot="1" thickTop="1">
      <c r="B214" s="129" t="s">
        <v>99</v>
      </c>
      <c r="C214" s="131"/>
      <c r="E214" s="9">
        <v>2014</v>
      </c>
      <c r="F214" s="9">
        <v>2015</v>
      </c>
      <c r="G214" s="9">
        <v>2016</v>
      </c>
      <c r="J214" s="148"/>
      <c r="K214" s="150"/>
      <c r="L214" s="146"/>
      <c r="M214" s="154"/>
      <c r="N214" s="155"/>
      <c r="O214" s="154"/>
      <c r="P214" s="155"/>
    </row>
    <row r="215" spans="1:16" ht="16.5" thickBot="1" thickTop="1">
      <c r="A215" s="136" t="s">
        <v>1</v>
      </c>
      <c r="B215" s="136"/>
      <c r="C215" s="136"/>
      <c r="D215" s="136"/>
      <c r="E215" s="97">
        <v>362</v>
      </c>
      <c r="F215" s="97">
        <v>324</v>
      </c>
      <c r="G215" s="27">
        <v>476</v>
      </c>
      <c r="J215" s="148"/>
      <c r="K215" s="150"/>
      <c r="L215" s="146"/>
      <c r="M215" s="154"/>
      <c r="N215" s="155"/>
      <c r="O215" s="154"/>
      <c r="P215" s="155"/>
    </row>
    <row r="216" spans="1:16" ht="16.5" thickBot="1" thickTop="1">
      <c r="A216" s="136" t="s">
        <v>9</v>
      </c>
      <c r="B216" s="136"/>
      <c r="C216" s="136"/>
      <c r="D216" s="136"/>
      <c r="E216" s="97">
        <v>1756</v>
      </c>
      <c r="F216" s="97">
        <v>1481</v>
      </c>
      <c r="G216" s="27">
        <v>1820</v>
      </c>
      <c r="J216" s="148"/>
      <c r="K216" s="150"/>
      <c r="L216" s="146"/>
      <c r="M216" s="154"/>
      <c r="N216" s="155"/>
      <c r="O216" s="154"/>
      <c r="P216" s="155"/>
    </row>
    <row r="217" spans="1:16" ht="16.5" thickBot="1" thickTop="1">
      <c r="A217" s="136" t="s">
        <v>3</v>
      </c>
      <c r="B217" s="136"/>
      <c r="C217" s="136"/>
      <c r="D217" s="136"/>
      <c r="E217" s="97">
        <v>2118</v>
      </c>
      <c r="F217" s="97">
        <v>1805</v>
      </c>
      <c r="G217" s="27">
        <v>2296</v>
      </c>
      <c r="J217" s="148"/>
      <c r="K217" s="150"/>
      <c r="L217" s="146"/>
      <c r="M217" s="154"/>
      <c r="N217" s="155"/>
      <c r="O217" s="154"/>
      <c r="P217" s="155"/>
    </row>
    <row r="218" spans="1:16" ht="16.5" thickBot="1" thickTop="1">
      <c r="A218" s="136" t="s">
        <v>4</v>
      </c>
      <c r="B218" s="136"/>
      <c r="C218" s="136"/>
      <c r="D218" s="136"/>
      <c r="E218" s="97">
        <v>324</v>
      </c>
      <c r="F218" s="97">
        <v>476</v>
      </c>
      <c r="G218" s="109">
        <f>G217-G219</f>
        <v>662.7927076299798</v>
      </c>
      <c r="J218" s="148"/>
      <c r="K218" s="150"/>
      <c r="L218" s="146"/>
      <c r="M218" s="156"/>
      <c r="N218" s="157"/>
      <c r="O218" s="156"/>
      <c r="P218" s="157"/>
    </row>
    <row r="219" spans="1:16" ht="16.5" thickBot="1" thickTop="1">
      <c r="A219" s="136" t="s">
        <v>5</v>
      </c>
      <c r="B219" s="136"/>
      <c r="C219" s="136"/>
      <c r="D219" s="136"/>
      <c r="E219" s="97">
        <f>E217-E218</f>
        <v>1794</v>
      </c>
      <c r="F219" s="97">
        <f>F217-F218</f>
        <v>1329</v>
      </c>
      <c r="G219" s="109">
        <f>K221*G216/100</f>
        <v>1633.2072923700202</v>
      </c>
      <c r="J219" s="149"/>
      <c r="K219" s="150"/>
      <c r="L219" s="146"/>
      <c r="M219" s="20" t="s">
        <v>100</v>
      </c>
      <c r="N219" s="21" t="s">
        <v>101</v>
      </c>
      <c r="O219" s="20" t="s">
        <v>100</v>
      </c>
      <c r="P219" s="21" t="s">
        <v>101</v>
      </c>
    </row>
    <row r="220" spans="1:16" ht="16.5" thickBot="1" thickTop="1">
      <c r="A220" s="136" t="s">
        <v>6</v>
      </c>
      <c r="B220" s="136"/>
      <c r="C220" s="136"/>
      <c r="D220" s="136"/>
      <c r="E220" s="97">
        <v>4</v>
      </c>
      <c r="F220" s="97">
        <v>4</v>
      </c>
      <c r="G220" s="27">
        <v>4</v>
      </c>
      <c r="I220" s="2">
        <v>2014</v>
      </c>
      <c r="J220" s="16">
        <f>E218*100/E217</f>
        <v>15.297450424929178</v>
      </c>
      <c r="K220" s="17">
        <f>E219*100/E216</f>
        <v>102.16400911161732</v>
      </c>
      <c r="L220" s="40">
        <f>E218*365/E219/365</f>
        <v>0.1806020066889632</v>
      </c>
      <c r="M220" s="22">
        <f>E217/E220</f>
        <v>529.5</v>
      </c>
      <c r="N220" s="22">
        <f>E217/E221</f>
        <v>529.5</v>
      </c>
      <c r="O220" s="22">
        <f>100000*E220/E213</f>
        <v>1.6048981491512095</v>
      </c>
      <c r="P220" s="22">
        <f>100000*E221/E213</f>
        <v>1.6048981491512095</v>
      </c>
    </row>
    <row r="221" spans="1:16" ht="16.5" thickBot="1" thickTop="1">
      <c r="A221" s="136" t="s">
        <v>7</v>
      </c>
      <c r="B221" s="136"/>
      <c r="C221" s="136"/>
      <c r="D221" s="136"/>
      <c r="E221" s="97">
        <v>4</v>
      </c>
      <c r="F221" s="97">
        <v>4</v>
      </c>
      <c r="G221" s="114">
        <v>4</v>
      </c>
      <c r="I221" s="2">
        <v>2015</v>
      </c>
      <c r="J221" s="18">
        <f>F218*100/F217</f>
        <v>26.371191135734072</v>
      </c>
      <c r="K221" s="17">
        <f>F219*100/F216</f>
        <v>89.73666441593518</v>
      </c>
      <c r="L221" s="40">
        <f>F218*365/F219/365</f>
        <v>0.3581640331075997</v>
      </c>
      <c r="M221" s="22">
        <f>F217/F220</f>
        <v>451.25</v>
      </c>
      <c r="N221" s="22">
        <f>F217/F221</f>
        <v>451.25</v>
      </c>
      <c r="O221" s="22">
        <f>100000*F220/E213</f>
        <v>1.6048981491512095</v>
      </c>
      <c r="P221" s="22">
        <f>100000*F221/E213</f>
        <v>1.6048981491512095</v>
      </c>
    </row>
    <row r="222" spans="1:16" ht="16.5" thickBot="1" thickTop="1">
      <c r="A222" s="133" t="s">
        <v>199</v>
      </c>
      <c r="B222" s="133"/>
      <c r="C222" s="133"/>
      <c r="D222" s="133"/>
      <c r="E222" s="133"/>
      <c r="F222" s="122">
        <v>11</v>
      </c>
      <c r="G222" s="124"/>
      <c r="I222" s="15">
        <v>2016</v>
      </c>
      <c r="J222" s="19">
        <f>G218*100/G217</f>
        <v>28.86727820688065</v>
      </c>
      <c r="K222" s="26"/>
      <c r="L222" s="41">
        <f>G218*365/G219/365</f>
        <v>0.40582277015685597</v>
      </c>
      <c r="M222" s="23">
        <f>G217/G220</f>
        <v>574</v>
      </c>
      <c r="N222" s="23">
        <f>G217/G221</f>
        <v>574</v>
      </c>
      <c r="O222" s="23">
        <f>100000*G220/E213</f>
        <v>1.6048981491512095</v>
      </c>
      <c r="P222" s="23">
        <f>100000*G221/E213</f>
        <v>1.6048981491512095</v>
      </c>
    </row>
    <row r="223" spans="1:7" ht="16.5" thickBot="1" thickTop="1">
      <c r="A223" s="134" t="s">
        <v>198</v>
      </c>
      <c r="B223" s="135"/>
      <c r="C223" s="135"/>
      <c r="D223" s="135"/>
      <c r="E223" s="135"/>
      <c r="F223" s="123">
        <v>9</v>
      </c>
      <c r="G223" s="124"/>
    </row>
    <row r="224" ht="15.75" thickTop="1"/>
    <row r="225" spans="2:6" ht="21">
      <c r="B225" s="165" t="s">
        <v>35</v>
      </c>
      <c r="C225" s="166"/>
      <c r="D225" s="166"/>
      <c r="E225" s="166"/>
      <c r="F225" s="166"/>
    </row>
    <row r="226" ht="15.75" thickBot="1"/>
    <row r="227" spans="3:16" ht="15.75" customHeight="1" thickBot="1" thickTop="1">
      <c r="C227" s="132" t="s">
        <v>103</v>
      </c>
      <c r="D227" s="137"/>
      <c r="E227" s="137">
        <v>184756</v>
      </c>
      <c r="F227" s="137"/>
      <c r="G227" s="138"/>
      <c r="J227" s="147" t="s">
        <v>202</v>
      </c>
      <c r="K227" s="150" t="s">
        <v>200</v>
      </c>
      <c r="L227" s="145" t="s">
        <v>201</v>
      </c>
      <c r="M227" s="152" t="s">
        <v>84</v>
      </c>
      <c r="N227" s="153"/>
      <c r="O227" s="152" t="s">
        <v>85</v>
      </c>
      <c r="P227" s="153"/>
    </row>
    <row r="228" spans="2:16" ht="16.5" thickBot="1" thickTop="1">
      <c r="B228" s="164" t="s">
        <v>95</v>
      </c>
      <c r="C228" s="130"/>
      <c r="E228" s="9">
        <v>2014</v>
      </c>
      <c r="F228" s="9">
        <v>2015</v>
      </c>
      <c r="G228" s="9">
        <v>2016</v>
      </c>
      <c r="J228" s="148"/>
      <c r="K228" s="150"/>
      <c r="L228" s="146"/>
      <c r="M228" s="154"/>
      <c r="N228" s="155"/>
      <c r="O228" s="154"/>
      <c r="P228" s="155"/>
    </row>
    <row r="229" spans="1:16" ht="16.5" thickBot="1" thickTop="1">
      <c r="A229" s="136" t="s">
        <v>1</v>
      </c>
      <c r="B229" s="136"/>
      <c r="C229" s="136"/>
      <c r="D229" s="136"/>
      <c r="E229" s="97">
        <v>2010</v>
      </c>
      <c r="F229" s="97">
        <v>2451</v>
      </c>
      <c r="G229" s="27">
        <v>2491</v>
      </c>
      <c r="J229" s="148"/>
      <c r="K229" s="150"/>
      <c r="L229" s="146"/>
      <c r="M229" s="154"/>
      <c r="N229" s="155"/>
      <c r="O229" s="154"/>
      <c r="P229" s="155"/>
    </row>
    <row r="230" spans="1:16" ht="16.5" thickBot="1" thickTop="1">
      <c r="A230" s="136" t="s">
        <v>9</v>
      </c>
      <c r="B230" s="136"/>
      <c r="C230" s="136"/>
      <c r="D230" s="136"/>
      <c r="E230" s="97">
        <v>3233</v>
      </c>
      <c r="F230" s="97">
        <v>3248</v>
      </c>
      <c r="G230" s="27">
        <v>3724</v>
      </c>
      <c r="J230" s="148"/>
      <c r="K230" s="150"/>
      <c r="L230" s="146"/>
      <c r="M230" s="154"/>
      <c r="N230" s="155"/>
      <c r="O230" s="154"/>
      <c r="P230" s="155"/>
    </row>
    <row r="231" spans="1:16" ht="16.5" thickBot="1" thickTop="1">
      <c r="A231" s="136" t="s">
        <v>3</v>
      </c>
      <c r="B231" s="136"/>
      <c r="C231" s="136"/>
      <c r="D231" s="136"/>
      <c r="E231" s="97">
        <v>5243</v>
      </c>
      <c r="F231" s="97">
        <v>5699</v>
      </c>
      <c r="G231" s="27">
        <v>6215</v>
      </c>
      <c r="J231" s="148"/>
      <c r="K231" s="150"/>
      <c r="L231" s="146"/>
      <c r="M231" s="154"/>
      <c r="N231" s="155"/>
      <c r="O231" s="154"/>
      <c r="P231" s="155"/>
    </row>
    <row r="232" spans="1:16" ht="16.5" thickBot="1" thickTop="1">
      <c r="A232" s="136" t="s">
        <v>4</v>
      </c>
      <c r="B232" s="136"/>
      <c r="C232" s="136"/>
      <c r="D232" s="136"/>
      <c r="E232" s="97">
        <v>2451</v>
      </c>
      <c r="F232" s="97">
        <v>2491</v>
      </c>
      <c r="G232" s="109">
        <f>G231-G233</f>
        <v>2536.862068965517</v>
      </c>
      <c r="J232" s="148"/>
      <c r="K232" s="150"/>
      <c r="L232" s="146"/>
      <c r="M232" s="156"/>
      <c r="N232" s="157"/>
      <c r="O232" s="156"/>
      <c r="P232" s="157"/>
    </row>
    <row r="233" spans="1:16" ht="16.5" thickBot="1" thickTop="1">
      <c r="A233" s="136" t="s">
        <v>5</v>
      </c>
      <c r="B233" s="136"/>
      <c r="C233" s="136"/>
      <c r="D233" s="136"/>
      <c r="E233" s="97">
        <f>E231-E232</f>
        <v>2792</v>
      </c>
      <c r="F233" s="97">
        <f>F231-F232</f>
        <v>3208</v>
      </c>
      <c r="G233" s="109">
        <f>K235*G230/100</f>
        <v>3678.137931034483</v>
      </c>
      <c r="J233" s="149"/>
      <c r="K233" s="150"/>
      <c r="L233" s="146"/>
      <c r="M233" s="20" t="s">
        <v>100</v>
      </c>
      <c r="N233" s="21" t="s">
        <v>101</v>
      </c>
      <c r="O233" s="20" t="s">
        <v>100</v>
      </c>
      <c r="P233" s="21" t="s">
        <v>101</v>
      </c>
    </row>
    <row r="234" spans="1:16" ht="16.5" thickBot="1" thickTop="1">
      <c r="A234" s="136" t="s">
        <v>6</v>
      </c>
      <c r="B234" s="136"/>
      <c r="C234" s="136"/>
      <c r="D234" s="136"/>
      <c r="E234" s="97">
        <v>8</v>
      </c>
      <c r="F234" s="97">
        <v>8</v>
      </c>
      <c r="G234" s="27">
        <v>8</v>
      </c>
      <c r="I234" s="2">
        <v>2014</v>
      </c>
      <c r="J234" s="16">
        <f>E232*100/E231</f>
        <v>46.74804501239748</v>
      </c>
      <c r="K234" s="17">
        <f>E233*100/E230</f>
        <v>86.35941849675224</v>
      </c>
      <c r="L234" s="40">
        <f>E232*365/E233/365</f>
        <v>0.877865329512894</v>
      </c>
      <c r="M234" s="22">
        <f>E231/E234</f>
        <v>655.375</v>
      </c>
      <c r="N234" s="22">
        <f>E231/E235</f>
        <v>655.375</v>
      </c>
      <c r="O234" s="22">
        <f>100000*E234/E227</f>
        <v>4.330035289787612</v>
      </c>
      <c r="P234" s="22">
        <f>100000*E235/E227</f>
        <v>4.330035289787612</v>
      </c>
    </row>
    <row r="235" spans="1:16" ht="16.5" thickBot="1" thickTop="1">
      <c r="A235" s="136" t="s">
        <v>7</v>
      </c>
      <c r="B235" s="136"/>
      <c r="C235" s="136"/>
      <c r="D235" s="136"/>
      <c r="E235" s="97">
        <v>8</v>
      </c>
      <c r="F235" s="97">
        <v>7</v>
      </c>
      <c r="G235" s="27">
        <v>7</v>
      </c>
      <c r="I235" s="2">
        <v>2015</v>
      </c>
      <c r="J235" s="18">
        <f>F232*100/F231</f>
        <v>43.70942270573785</v>
      </c>
      <c r="K235" s="17">
        <f>F233*100/F230</f>
        <v>98.76847290640394</v>
      </c>
      <c r="L235" s="40">
        <f>F232*365/F233/365</f>
        <v>0.776496259351621</v>
      </c>
      <c r="M235" s="22">
        <f>F231/F234</f>
        <v>712.375</v>
      </c>
      <c r="N235" s="22">
        <f>F231/F235</f>
        <v>814.1428571428571</v>
      </c>
      <c r="O235" s="22">
        <f>100000*F234/E227</f>
        <v>4.330035289787612</v>
      </c>
      <c r="P235" s="22">
        <f>100000*F235/E227</f>
        <v>3.78878087856416</v>
      </c>
    </row>
    <row r="236" spans="1:16" ht="16.5" thickBot="1" thickTop="1">
      <c r="A236" s="133" t="s">
        <v>199</v>
      </c>
      <c r="B236" s="133"/>
      <c r="C236" s="133"/>
      <c r="D236" s="133"/>
      <c r="E236" s="133"/>
      <c r="F236" s="122">
        <v>26</v>
      </c>
      <c r="G236" s="124"/>
      <c r="I236" s="15">
        <v>2016</v>
      </c>
      <c r="J236" s="19">
        <f>G232*100/G231</f>
        <v>40.81837600909923</v>
      </c>
      <c r="K236" s="26"/>
      <c r="L236" s="41">
        <f>G232*365/G233/365</f>
        <v>0.6897136857105357</v>
      </c>
      <c r="M236" s="23">
        <f>G231/G234</f>
        <v>776.875</v>
      </c>
      <c r="N236" s="23">
        <f>G231/G235</f>
        <v>887.8571428571429</v>
      </c>
      <c r="O236" s="23">
        <f>100000*G234/E227</f>
        <v>4.330035289787612</v>
      </c>
      <c r="P236" s="23">
        <f>100000*G235/E227</f>
        <v>3.78878087856416</v>
      </c>
    </row>
    <row r="237" spans="1:7" ht="16.5" thickBot="1" thickTop="1">
      <c r="A237" s="134" t="s">
        <v>198</v>
      </c>
      <c r="B237" s="135"/>
      <c r="C237" s="135"/>
      <c r="D237" s="135"/>
      <c r="E237" s="135"/>
      <c r="F237" s="123">
        <v>12</v>
      </c>
      <c r="G237" s="124"/>
    </row>
    <row r="238" ht="15.75" thickTop="1"/>
    <row r="239" spans="2:6" ht="21">
      <c r="B239" s="165" t="s">
        <v>36</v>
      </c>
      <c r="C239" s="166"/>
      <c r="D239" s="166"/>
      <c r="E239" s="166"/>
      <c r="F239" s="166"/>
    </row>
    <row r="240" ht="15.75" thickBot="1"/>
    <row r="241" spans="3:16" ht="15.75" customHeight="1" thickBot="1" thickTop="1">
      <c r="C241" s="132" t="s">
        <v>103</v>
      </c>
      <c r="D241" s="137"/>
      <c r="E241" s="137">
        <v>64481</v>
      </c>
      <c r="F241" s="137"/>
      <c r="G241" s="138"/>
      <c r="J241" s="147" t="s">
        <v>202</v>
      </c>
      <c r="K241" s="150" t="s">
        <v>200</v>
      </c>
      <c r="L241" s="145" t="s">
        <v>201</v>
      </c>
      <c r="M241" s="152" t="s">
        <v>84</v>
      </c>
      <c r="N241" s="153"/>
      <c r="O241" s="152" t="s">
        <v>85</v>
      </c>
      <c r="P241" s="153"/>
    </row>
    <row r="242" spans="2:16" ht="16.5" thickBot="1" thickTop="1">
      <c r="B242" s="164" t="s">
        <v>95</v>
      </c>
      <c r="C242" s="130"/>
      <c r="E242" s="9">
        <v>2014</v>
      </c>
      <c r="F242" s="9">
        <v>2015</v>
      </c>
      <c r="G242" s="9">
        <v>2016</v>
      </c>
      <c r="J242" s="148"/>
      <c r="K242" s="150"/>
      <c r="L242" s="146"/>
      <c r="M242" s="154"/>
      <c r="N242" s="155"/>
      <c r="O242" s="154"/>
      <c r="P242" s="155"/>
    </row>
    <row r="243" spans="1:16" ht="16.5" thickBot="1" thickTop="1">
      <c r="A243" s="136" t="s">
        <v>1</v>
      </c>
      <c r="B243" s="136"/>
      <c r="C243" s="136"/>
      <c r="D243" s="136"/>
      <c r="E243" s="97">
        <v>0</v>
      </c>
      <c r="F243" s="97">
        <v>728</v>
      </c>
      <c r="G243" s="27">
        <v>832</v>
      </c>
      <c r="J243" s="148"/>
      <c r="K243" s="150"/>
      <c r="L243" s="146"/>
      <c r="M243" s="154"/>
      <c r="N243" s="155"/>
      <c r="O243" s="154"/>
      <c r="P243" s="155"/>
    </row>
    <row r="244" spans="1:16" ht="16.5" thickBot="1" thickTop="1">
      <c r="A244" s="136" t="s">
        <v>9</v>
      </c>
      <c r="B244" s="136"/>
      <c r="C244" s="136"/>
      <c r="D244" s="136"/>
      <c r="E244" s="97">
        <v>3865</v>
      </c>
      <c r="F244" s="97">
        <v>2589</v>
      </c>
      <c r="G244" s="27">
        <v>3928</v>
      </c>
      <c r="J244" s="148"/>
      <c r="K244" s="150"/>
      <c r="L244" s="146"/>
      <c r="M244" s="154"/>
      <c r="N244" s="155"/>
      <c r="O244" s="154"/>
      <c r="P244" s="155"/>
    </row>
    <row r="245" spans="1:16" ht="16.5" thickBot="1" thickTop="1">
      <c r="A245" s="136" t="s">
        <v>3</v>
      </c>
      <c r="B245" s="136"/>
      <c r="C245" s="136"/>
      <c r="D245" s="136"/>
      <c r="E245" s="97">
        <v>3865</v>
      </c>
      <c r="F245" s="97">
        <v>3317</v>
      </c>
      <c r="G245" s="27">
        <v>4760</v>
      </c>
      <c r="J245" s="148"/>
      <c r="K245" s="150"/>
      <c r="L245" s="146"/>
      <c r="M245" s="154"/>
      <c r="N245" s="155"/>
      <c r="O245" s="154"/>
      <c r="P245" s="155"/>
    </row>
    <row r="246" spans="1:16" ht="16.5" thickBot="1" thickTop="1">
      <c r="A246" s="136" t="s">
        <v>4</v>
      </c>
      <c r="B246" s="136"/>
      <c r="C246" s="136"/>
      <c r="D246" s="136"/>
      <c r="E246" s="97">
        <v>728</v>
      </c>
      <c r="F246" s="97">
        <v>832</v>
      </c>
      <c r="G246" s="109">
        <f>G245-G247</f>
        <v>989.7875627655467</v>
      </c>
      <c r="J246" s="148"/>
      <c r="K246" s="150"/>
      <c r="L246" s="146"/>
      <c r="M246" s="156"/>
      <c r="N246" s="157"/>
      <c r="O246" s="156"/>
      <c r="P246" s="157"/>
    </row>
    <row r="247" spans="1:16" ht="16.5" thickBot="1" thickTop="1">
      <c r="A247" s="136" t="s">
        <v>5</v>
      </c>
      <c r="B247" s="136"/>
      <c r="C247" s="136"/>
      <c r="D247" s="136"/>
      <c r="E247" s="97">
        <f>E245-E246</f>
        <v>3137</v>
      </c>
      <c r="F247" s="97">
        <f>F245-F246</f>
        <v>2485</v>
      </c>
      <c r="G247" s="109">
        <f>K249*G244/100</f>
        <v>3770.2124372344533</v>
      </c>
      <c r="J247" s="149"/>
      <c r="K247" s="150"/>
      <c r="L247" s="146"/>
      <c r="M247" s="20" t="s">
        <v>100</v>
      </c>
      <c r="N247" s="21" t="s">
        <v>101</v>
      </c>
      <c r="O247" s="20" t="s">
        <v>100</v>
      </c>
      <c r="P247" s="21" t="s">
        <v>101</v>
      </c>
    </row>
    <row r="248" spans="1:16" ht="16.5" thickBot="1" thickTop="1">
      <c r="A248" s="136" t="s">
        <v>6</v>
      </c>
      <c r="B248" s="136"/>
      <c r="C248" s="136"/>
      <c r="D248" s="136"/>
      <c r="E248" s="97">
        <v>2</v>
      </c>
      <c r="F248" s="97">
        <v>2</v>
      </c>
      <c r="G248" s="27">
        <v>2</v>
      </c>
      <c r="I248" s="2">
        <v>2014</v>
      </c>
      <c r="J248" s="16">
        <f>E246*100/E245</f>
        <v>18.835705045278136</v>
      </c>
      <c r="K248" s="17">
        <f>E247*100/E244</f>
        <v>81.16429495472187</v>
      </c>
      <c r="L248" s="40">
        <f>E246*365/E247/365</f>
        <v>0.23206885559451704</v>
      </c>
      <c r="M248" s="22">
        <f>E245/E248</f>
        <v>1932.5</v>
      </c>
      <c r="N248" s="22">
        <f>E245/E249</f>
        <v>1932.5</v>
      </c>
      <c r="O248" s="22">
        <f>100000*E248/E241</f>
        <v>3.1016888695894913</v>
      </c>
      <c r="P248" s="22">
        <f>100000*E249/E241</f>
        <v>3.1016888695894913</v>
      </c>
    </row>
    <row r="249" spans="1:16" ht="16.5" thickBot="1" thickTop="1">
      <c r="A249" s="136" t="s">
        <v>7</v>
      </c>
      <c r="B249" s="136"/>
      <c r="C249" s="136"/>
      <c r="D249" s="136"/>
      <c r="E249" s="97">
        <v>2</v>
      </c>
      <c r="F249" s="97">
        <v>2</v>
      </c>
      <c r="G249" s="27">
        <v>2</v>
      </c>
      <c r="I249" s="2">
        <v>2015</v>
      </c>
      <c r="J249" s="18">
        <f>F246*100/F245</f>
        <v>25.082906240578836</v>
      </c>
      <c r="K249" s="17">
        <f>F247*100/F244</f>
        <v>95.98300502124373</v>
      </c>
      <c r="L249" s="40">
        <f>F246*365/F247/365</f>
        <v>0.3348088531187123</v>
      </c>
      <c r="M249" s="22">
        <f>F245/F248</f>
        <v>1658.5</v>
      </c>
      <c r="N249" s="22">
        <f>F245/F249</f>
        <v>1658.5</v>
      </c>
      <c r="O249" s="22">
        <f>100000*F248/E241</f>
        <v>3.1016888695894913</v>
      </c>
      <c r="P249" s="22">
        <f>100000*F249/E241</f>
        <v>3.1016888695894913</v>
      </c>
    </row>
    <row r="250" spans="1:16" ht="16.5" thickBot="1" thickTop="1">
      <c r="A250" s="133" t="s">
        <v>199</v>
      </c>
      <c r="B250" s="133"/>
      <c r="C250" s="133"/>
      <c r="D250" s="133"/>
      <c r="E250" s="133"/>
      <c r="F250" s="122">
        <v>67</v>
      </c>
      <c r="G250" s="124"/>
      <c r="I250" s="15">
        <v>2016</v>
      </c>
      <c r="J250" s="19">
        <f>G246*100/G245</f>
        <v>20.793856360620726</v>
      </c>
      <c r="K250" s="26"/>
      <c r="L250" s="41">
        <f>G246*365/G247/365</f>
        <v>0.26252832678351173</v>
      </c>
      <c r="M250" s="23">
        <f>G245/G248</f>
        <v>2380</v>
      </c>
      <c r="N250" s="23">
        <f>G245/G249</f>
        <v>2380</v>
      </c>
      <c r="O250" s="23">
        <f>100000*G248/E241</f>
        <v>3.1016888695894913</v>
      </c>
      <c r="P250" s="23">
        <f>100000*G249/E241</f>
        <v>3.1016888695894913</v>
      </c>
    </row>
    <row r="251" spans="1:7" ht="16.5" thickBot="1" thickTop="1">
      <c r="A251" s="134" t="s">
        <v>198</v>
      </c>
      <c r="B251" s="135"/>
      <c r="C251" s="135"/>
      <c r="D251" s="135"/>
      <c r="E251" s="135"/>
      <c r="F251" s="123">
        <v>9</v>
      </c>
      <c r="G251" s="124"/>
    </row>
    <row r="252" ht="15.75" thickTop="1"/>
    <row r="253" spans="2:6" ht="21">
      <c r="B253" s="165" t="s">
        <v>37</v>
      </c>
      <c r="C253" s="166"/>
      <c r="D253" s="166"/>
      <c r="E253" s="166"/>
      <c r="F253" s="166"/>
    </row>
    <row r="254" ht="15.75" thickBot="1"/>
    <row r="255" spans="3:16" ht="15.75" customHeight="1" thickBot="1" thickTop="1">
      <c r="C255" s="132" t="s">
        <v>103</v>
      </c>
      <c r="D255" s="137"/>
      <c r="E255" s="137">
        <v>293598</v>
      </c>
      <c r="F255" s="137"/>
      <c r="G255" s="138"/>
      <c r="J255" s="147" t="s">
        <v>202</v>
      </c>
      <c r="K255" s="150" t="s">
        <v>200</v>
      </c>
      <c r="L255" s="145" t="s">
        <v>201</v>
      </c>
      <c r="M255" s="152" t="s">
        <v>84</v>
      </c>
      <c r="N255" s="153"/>
      <c r="O255" s="152" t="s">
        <v>85</v>
      </c>
      <c r="P255" s="153"/>
    </row>
    <row r="256" spans="2:16" ht="16.5" thickBot="1" thickTop="1">
      <c r="B256" s="129" t="s">
        <v>99</v>
      </c>
      <c r="C256" s="131"/>
      <c r="E256" s="9">
        <v>2014</v>
      </c>
      <c r="F256" s="9">
        <v>2015</v>
      </c>
      <c r="G256" s="9">
        <v>2016</v>
      </c>
      <c r="J256" s="148"/>
      <c r="K256" s="150"/>
      <c r="L256" s="146"/>
      <c r="M256" s="154"/>
      <c r="N256" s="155"/>
      <c r="O256" s="154"/>
      <c r="P256" s="155"/>
    </row>
    <row r="257" spans="1:16" ht="16.5" thickBot="1" thickTop="1">
      <c r="A257" s="136" t="s">
        <v>1</v>
      </c>
      <c r="B257" s="136"/>
      <c r="C257" s="136"/>
      <c r="D257" s="136"/>
      <c r="E257" s="97">
        <v>55</v>
      </c>
      <c r="F257" s="97">
        <v>73</v>
      </c>
      <c r="G257" s="27">
        <v>141</v>
      </c>
      <c r="J257" s="148"/>
      <c r="K257" s="150"/>
      <c r="L257" s="146"/>
      <c r="M257" s="154"/>
      <c r="N257" s="155"/>
      <c r="O257" s="154"/>
      <c r="P257" s="155"/>
    </row>
    <row r="258" spans="1:16" ht="16.5" thickBot="1" thickTop="1">
      <c r="A258" s="136" t="s">
        <v>9</v>
      </c>
      <c r="B258" s="136"/>
      <c r="C258" s="136"/>
      <c r="D258" s="136"/>
      <c r="E258" s="97">
        <v>1746</v>
      </c>
      <c r="F258" s="97">
        <v>1829</v>
      </c>
      <c r="G258" s="27">
        <v>2132</v>
      </c>
      <c r="J258" s="148"/>
      <c r="K258" s="150"/>
      <c r="L258" s="146"/>
      <c r="M258" s="154"/>
      <c r="N258" s="155"/>
      <c r="O258" s="154"/>
      <c r="P258" s="155"/>
    </row>
    <row r="259" spans="1:16" ht="16.5" thickBot="1" thickTop="1">
      <c r="A259" s="136" t="s">
        <v>3</v>
      </c>
      <c r="B259" s="136"/>
      <c r="C259" s="136"/>
      <c r="D259" s="136"/>
      <c r="E259" s="97">
        <v>1801</v>
      </c>
      <c r="F259" s="97">
        <v>1902</v>
      </c>
      <c r="G259" s="27">
        <v>2273</v>
      </c>
      <c r="J259" s="148"/>
      <c r="K259" s="150"/>
      <c r="L259" s="146"/>
      <c r="M259" s="154"/>
      <c r="N259" s="155"/>
      <c r="O259" s="154"/>
      <c r="P259" s="155"/>
    </row>
    <row r="260" spans="1:16" ht="16.5" thickBot="1" thickTop="1">
      <c r="A260" s="136" t="s">
        <v>4</v>
      </c>
      <c r="B260" s="136"/>
      <c r="C260" s="136"/>
      <c r="D260" s="136"/>
      <c r="E260" s="97">
        <v>73</v>
      </c>
      <c r="F260" s="97">
        <v>141</v>
      </c>
      <c r="G260" s="109">
        <f>G259-G261</f>
        <v>220.2651722252599</v>
      </c>
      <c r="J260" s="148"/>
      <c r="K260" s="150"/>
      <c r="L260" s="146"/>
      <c r="M260" s="156"/>
      <c r="N260" s="157"/>
      <c r="O260" s="156"/>
      <c r="P260" s="157"/>
    </row>
    <row r="261" spans="1:16" ht="16.5" thickBot="1" thickTop="1">
      <c r="A261" s="136" t="s">
        <v>5</v>
      </c>
      <c r="B261" s="136"/>
      <c r="C261" s="136"/>
      <c r="D261" s="136"/>
      <c r="E261" s="97">
        <f>E259-E260</f>
        <v>1728</v>
      </c>
      <c r="F261" s="97">
        <f>F259-F260</f>
        <v>1761</v>
      </c>
      <c r="G261" s="109">
        <f>K263*G258/100</f>
        <v>2052.73482777474</v>
      </c>
      <c r="J261" s="149"/>
      <c r="K261" s="150"/>
      <c r="L261" s="146"/>
      <c r="M261" s="20" t="s">
        <v>100</v>
      </c>
      <c r="N261" s="21" t="s">
        <v>101</v>
      </c>
      <c r="O261" s="20" t="s">
        <v>100</v>
      </c>
      <c r="P261" s="21" t="s">
        <v>101</v>
      </c>
    </row>
    <row r="262" spans="1:16" ht="16.5" thickBot="1" thickTop="1">
      <c r="A262" s="136" t="s">
        <v>6</v>
      </c>
      <c r="B262" s="136"/>
      <c r="C262" s="136"/>
      <c r="D262" s="136"/>
      <c r="E262" s="97">
        <v>8</v>
      </c>
      <c r="F262" s="97">
        <v>8</v>
      </c>
      <c r="G262" s="27">
        <v>8</v>
      </c>
      <c r="I262" s="2">
        <v>2014</v>
      </c>
      <c r="J262" s="16">
        <f>E260*100/E259</f>
        <v>4.053303720155469</v>
      </c>
      <c r="K262" s="17">
        <f>E261*100/E258</f>
        <v>98.96907216494846</v>
      </c>
      <c r="L262" s="40">
        <f>E260*365/E261/365</f>
        <v>0.04224537037037037</v>
      </c>
      <c r="M262" s="22">
        <f>E259/E262</f>
        <v>225.125</v>
      </c>
      <c r="N262" s="22">
        <f>E259/E263</f>
        <v>225.125</v>
      </c>
      <c r="O262" s="22">
        <f>100000*E262/E255</f>
        <v>2.7248142017316193</v>
      </c>
      <c r="P262" s="22">
        <f>100000*E263/E255</f>
        <v>2.7248142017316193</v>
      </c>
    </row>
    <row r="263" spans="1:16" ht="16.5" thickBot="1" thickTop="1">
      <c r="A263" s="136" t="s">
        <v>7</v>
      </c>
      <c r="B263" s="136"/>
      <c r="C263" s="136"/>
      <c r="D263" s="136"/>
      <c r="E263" s="97">
        <v>8</v>
      </c>
      <c r="F263" s="97">
        <v>8</v>
      </c>
      <c r="G263" s="114">
        <v>8</v>
      </c>
      <c r="I263" s="2">
        <v>2015</v>
      </c>
      <c r="J263" s="18">
        <f>F260*100/F259</f>
        <v>7.413249211356467</v>
      </c>
      <c r="K263" s="17">
        <f>F261*100/F258</f>
        <v>96.28212137780207</v>
      </c>
      <c r="L263" s="40">
        <f>F260*365/F261/365</f>
        <v>0.08006814310051108</v>
      </c>
      <c r="M263" s="22">
        <f>F259/F262</f>
        <v>237.75</v>
      </c>
      <c r="N263" s="22">
        <f>F259/F263</f>
        <v>237.75</v>
      </c>
      <c r="O263" s="22">
        <f>100000*F262/E255</f>
        <v>2.7248142017316193</v>
      </c>
      <c r="P263" s="22">
        <f>100000*F263/E255</f>
        <v>2.7248142017316193</v>
      </c>
    </row>
    <row r="264" spans="1:16" ht="16.5" thickBot="1" thickTop="1">
      <c r="A264" s="133" t="s">
        <v>199</v>
      </c>
      <c r="B264" s="133"/>
      <c r="C264" s="133"/>
      <c r="D264" s="133"/>
      <c r="E264" s="133"/>
      <c r="F264" s="122">
        <v>4</v>
      </c>
      <c r="G264" s="124"/>
      <c r="I264" s="15">
        <v>2016</v>
      </c>
      <c r="J264" s="19">
        <f>G260*100/G259</f>
        <v>9.690504717345354</v>
      </c>
      <c r="K264" s="26"/>
      <c r="L264" s="41">
        <f>G260*365/G261/365</f>
        <v>0.10730327621714178</v>
      </c>
      <c r="M264" s="23">
        <f>G259/G262</f>
        <v>284.125</v>
      </c>
      <c r="N264" s="23">
        <f>G259/G263</f>
        <v>284.125</v>
      </c>
      <c r="O264" s="23">
        <f>100000*G262/E255</f>
        <v>2.7248142017316193</v>
      </c>
      <c r="P264" s="23">
        <f>100000*G263/E255</f>
        <v>2.7248142017316193</v>
      </c>
    </row>
    <row r="265" spans="1:7" ht="16.5" thickBot="1" thickTop="1">
      <c r="A265" s="134" t="s">
        <v>198</v>
      </c>
      <c r="B265" s="135"/>
      <c r="C265" s="135"/>
      <c r="D265" s="135"/>
      <c r="E265" s="135"/>
      <c r="F265" s="123">
        <v>7</v>
      </c>
      <c r="G265" s="124"/>
    </row>
    <row r="266" ht="15.75" thickTop="1"/>
    <row r="267" spans="2:6" ht="21">
      <c r="B267" s="165" t="s">
        <v>38</v>
      </c>
      <c r="C267" s="166"/>
      <c r="D267" s="166"/>
      <c r="E267" s="166"/>
      <c r="F267" s="166"/>
    </row>
    <row r="268" ht="15.75" thickBot="1"/>
    <row r="269" spans="3:16" ht="15.75" customHeight="1" thickBot="1" thickTop="1">
      <c r="C269" s="132" t="s">
        <v>103</v>
      </c>
      <c r="D269" s="137"/>
      <c r="E269" s="137">
        <v>172518</v>
      </c>
      <c r="F269" s="137"/>
      <c r="G269" s="138"/>
      <c r="J269" s="147" t="s">
        <v>202</v>
      </c>
      <c r="K269" s="150" t="s">
        <v>200</v>
      </c>
      <c r="L269" s="145" t="s">
        <v>201</v>
      </c>
      <c r="M269" s="152" t="s">
        <v>84</v>
      </c>
      <c r="N269" s="153"/>
      <c r="O269" s="152" t="s">
        <v>85</v>
      </c>
      <c r="P269" s="153"/>
    </row>
    <row r="270" spans="2:16" ht="16.5" thickBot="1" thickTop="1">
      <c r="B270" s="164" t="s">
        <v>95</v>
      </c>
      <c r="C270" s="130"/>
      <c r="E270" s="9">
        <v>2014</v>
      </c>
      <c r="F270" s="9">
        <v>2015</v>
      </c>
      <c r="G270" s="9">
        <v>2016</v>
      </c>
      <c r="J270" s="148"/>
      <c r="K270" s="150"/>
      <c r="L270" s="146"/>
      <c r="M270" s="154"/>
      <c r="N270" s="155"/>
      <c r="O270" s="154"/>
      <c r="P270" s="155"/>
    </row>
    <row r="271" spans="1:16" ht="16.5" thickBot="1" thickTop="1">
      <c r="A271" s="136" t="s">
        <v>1</v>
      </c>
      <c r="B271" s="136"/>
      <c r="C271" s="136"/>
      <c r="D271" s="136"/>
      <c r="E271" s="97">
        <v>2339</v>
      </c>
      <c r="F271" s="97">
        <v>3076</v>
      </c>
      <c r="G271" s="27">
        <v>4201</v>
      </c>
      <c r="J271" s="148"/>
      <c r="K271" s="150"/>
      <c r="L271" s="146"/>
      <c r="M271" s="154"/>
      <c r="N271" s="155"/>
      <c r="O271" s="154"/>
      <c r="P271" s="155"/>
    </row>
    <row r="272" spans="1:16" ht="16.5" thickBot="1" thickTop="1">
      <c r="A272" s="136" t="s">
        <v>9</v>
      </c>
      <c r="B272" s="136"/>
      <c r="C272" s="136"/>
      <c r="D272" s="136"/>
      <c r="E272" s="97">
        <v>4175</v>
      </c>
      <c r="F272" s="97">
        <v>5242</v>
      </c>
      <c r="G272" s="27">
        <v>6484</v>
      </c>
      <c r="J272" s="148"/>
      <c r="K272" s="150"/>
      <c r="L272" s="146"/>
      <c r="M272" s="154"/>
      <c r="N272" s="155"/>
      <c r="O272" s="154"/>
      <c r="P272" s="155"/>
    </row>
    <row r="273" spans="1:16" ht="16.5" thickBot="1" thickTop="1">
      <c r="A273" s="136" t="s">
        <v>3</v>
      </c>
      <c r="B273" s="136"/>
      <c r="C273" s="136"/>
      <c r="D273" s="136"/>
      <c r="E273" s="97">
        <v>6514</v>
      </c>
      <c r="F273" s="97">
        <v>8318</v>
      </c>
      <c r="G273" s="27">
        <v>10685</v>
      </c>
      <c r="J273" s="148"/>
      <c r="K273" s="150"/>
      <c r="L273" s="146"/>
      <c r="M273" s="154"/>
      <c r="N273" s="155"/>
      <c r="O273" s="154"/>
      <c r="P273" s="155"/>
    </row>
    <row r="274" spans="1:16" ht="16.5" thickBot="1" thickTop="1">
      <c r="A274" s="136" t="s">
        <v>4</v>
      </c>
      <c r="B274" s="136"/>
      <c r="C274" s="136"/>
      <c r="D274" s="136"/>
      <c r="E274" s="97">
        <v>3076</v>
      </c>
      <c r="F274" s="97">
        <v>4201</v>
      </c>
      <c r="G274" s="109">
        <f>G273-G275</f>
        <v>5592.549027088898</v>
      </c>
      <c r="J274" s="148"/>
      <c r="K274" s="150"/>
      <c r="L274" s="146"/>
      <c r="M274" s="156"/>
      <c r="N274" s="157"/>
      <c r="O274" s="156"/>
      <c r="P274" s="157"/>
    </row>
    <row r="275" spans="1:16" ht="16.5" thickBot="1" thickTop="1">
      <c r="A275" s="136" t="s">
        <v>5</v>
      </c>
      <c r="B275" s="136"/>
      <c r="C275" s="136"/>
      <c r="D275" s="136"/>
      <c r="E275" s="97">
        <f>E273-E274</f>
        <v>3438</v>
      </c>
      <c r="F275" s="97">
        <f>F273-F274</f>
        <v>4117</v>
      </c>
      <c r="G275" s="109">
        <f>K277*G272/100</f>
        <v>5092.450972911102</v>
      </c>
      <c r="J275" s="149"/>
      <c r="K275" s="150"/>
      <c r="L275" s="146"/>
      <c r="M275" s="20" t="s">
        <v>100</v>
      </c>
      <c r="N275" s="21" t="s">
        <v>101</v>
      </c>
      <c r="O275" s="20" t="s">
        <v>100</v>
      </c>
      <c r="P275" s="21" t="s">
        <v>101</v>
      </c>
    </row>
    <row r="276" spans="1:16" ht="16.5" thickBot="1" thickTop="1">
      <c r="A276" s="136" t="s">
        <v>6</v>
      </c>
      <c r="B276" s="136"/>
      <c r="C276" s="136"/>
      <c r="D276" s="136"/>
      <c r="E276" s="97">
        <v>12</v>
      </c>
      <c r="F276" s="97">
        <v>12</v>
      </c>
      <c r="G276" s="27">
        <v>12</v>
      </c>
      <c r="I276" s="2">
        <v>2014</v>
      </c>
      <c r="J276" s="16">
        <f>E274*100/E273</f>
        <v>47.22136935830519</v>
      </c>
      <c r="K276" s="17">
        <f>E275*100/E272</f>
        <v>82.34730538922156</v>
      </c>
      <c r="L276" s="40">
        <f>E274*365/E275/365</f>
        <v>0.8947062245491566</v>
      </c>
      <c r="M276" s="22">
        <f>E273/E276</f>
        <v>542.8333333333334</v>
      </c>
      <c r="N276" s="22">
        <f>E273/E277</f>
        <v>542.8333333333334</v>
      </c>
      <c r="O276" s="22">
        <f>100000*E276/E269</f>
        <v>6.955795916947797</v>
      </c>
      <c r="P276" s="22">
        <f>100000*E277/E269</f>
        <v>6.955795916947797</v>
      </c>
    </row>
    <row r="277" spans="1:16" ht="16.5" thickBot="1" thickTop="1">
      <c r="A277" s="136" t="s">
        <v>7</v>
      </c>
      <c r="B277" s="136"/>
      <c r="C277" s="136"/>
      <c r="D277" s="136"/>
      <c r="E277" s="97">
        <v>12</v>
      </c>
      <c r="F277" s="97">
        <v>10</v>
      </c>
      <c r="G277" s="27">
        <v>7</v>
      </c>
      <c r="I277" s="2">
        <v>2015</v>
      </c>
      <c r="J277" s="18">
        <f>F274*100/F273</f>
        <v>50.50492906948786</v>
      </c>
      <c r="K277" s="17">
        <f>F275*100/F272</f>
        <v>78.53872567722243</v>
      </c>
      <c r="L277" s="40">
        <f>F274*365/F275/365</f>
        <v>1.02040320621812</v>
      </c>
      <c r="M277" s="22">
        <f>F273/F276</f>
        <v>693.1666666666666</v>
      </c>
      <c r="N277" s="22">
        <f>F273/F277</f>
        <v>831.8</v>
      </c>
      <c r="O277" s="22">
        <f>100000*F276/E269</f>
        <v>6.955795916947797</v>
      </c>
      <c r="P277" s="22">
        <f>100000*F277/E269</f>
        <v>5.796496597456497</v>
      </c>
    </row>
    <row r="278" spans="1:16" ht="16.5" thickBot="1" thickTop="1">
      <c r="A278" s="133" t="s">
        <v>199</v>
      </c>
      <c r="B278" s="133"/>
      <c r="C278" s="133"/>
      <c r="D278" s="133"/>
      <c r="E278" s="133"/>
      <c r="F278" s="122">
        <v>36</v>
      </c>
      <c r="G278" s="124"/>
      <c r="I278" s="15">
        <v>2016</v>
      </c>
      <c r="J278" s="19">
        <f>G274*100/G273</f>
        <v>52.340187431809994</v>
      </c>
      <c r="K278" s="26"/>
      <c r="L278" s="41">
        <f>G274*365/G275/365</f>
        <v>1.098203803401943</v>
      </c>
      <c r="M278" s="23">
        <f>G273/G276</f>
        <v>890.4166666666666</v>
      </c>
      <c r="N278" s="23">
        <f>G273/G277</f>
        <v>1526.4285714285713</v>
      </c>
      <c r="O278" s="23">
        <f>100000*G276/E269</f>
        <v>6.955795916947797</v>
      </c>
      <c r="P278" s="23">
        <f>100000*G277/E269</f>
        <v>4.057547618219548</v>
      </c>
    </row>
    <row r="279" spans="1:7" ht="16.5" thickBot="1" thickTop="1">
      <c r="A279" s="134" t="s">
        <v>198</v>
      </c>
      <c r="B279" s="135"/>
      <c r="C279" s="135"/>
      <c r="D279" s="135"/>
      <c r="E279" s="135"/>
      <c r="F279" s="123">
        <v>17</v>
      </c>
      <c r="G279" s="124"/>
    </row>
    <row r="280" ht="15.75" thickTop="1"/>
    <row r="281" spans="2:6" ht="21">
      <c r="B281" s="165" t="s">
        <v>39</v>
      </c>
      <c r="C281" s="166"/>
      <c r="D281" s="166"/>
      <c r="E281" s="166"/>
      <c r="F281" s="166"/>
    </row>
    <row r="282" ht="15.75" thickBot="1"/>
    <row r="283" spans="3:16" ht="15.75" customHeight="1" thickBot="1" thickTop="1">
      <c r="C283" s="132" t="s">
        <v>103</v>
      </c>
      <c r="D283" s="137"/>
      <c r="E283" s="137">
        <v>121080</v>
      </c>
      <c r="F283" s="137"/>
      <c r="G283" s="138"/>
      <c r="J283" s="147" t="s">
        <v>202</v>
      </c>
      <c r="K283" s="150" t="s">
        <v>200</v>
      </c>
      <c r="L283" s="145" t="s">
        <v>201</v>
      </c>
      <c r="M283" s="152" t="s">
        <v>84</v>
      </c>
      <c r="N283" s="153"/>
      <c r="O283" s="152" t="s">
        <v>85</v>
      </c>
      <c r="P283" s="153"/>
    </row>
    <row r="284" spans="2:16" ht="16.5" thickBot="1" thickTop="1">
      <c r="B284" s="164" t="s">
        <v>95</v>
      </c>
      <c r="C284" s="130"/>
      <c r="E284" s="9">
        <v>2014</v>
      </c>
      <c r="F284" s="9">
        <v>2015</v>
      </c>
      <c r="G284" s="9">
        <v>2016</v>
      </c>
      <c r="J284" s="148"/>
      <c r="K284" s="150"/>
      <c r="L284" s="146"/>
      <c r="M284" s="154"/>
      <c r="N284" s="155"/>
      <c r="O284" s="154"/>
      <c r="P284" s="155"/>
    </row>
    <row r="285" spans="1:16" ht="16.5" thickBot="1" thickTop="1">
      <c r="A285" s="136" t="s">
        <v>1</v>
      </c>
      <c r="B285" s="136"/>
      <c r="C285" s="136"/>
      <c r="D285" s="136"/>
      <c r="E285" s="97">
        <v>1063</v>
      </c>
      <c r="F285" s="97">
        <v>1212</v>
      </c>
      <c r="G285" s="27">
        <v>1333</v>
      </c>
      <c r="J285" s="148"/>
      <c r="K285" s="150"/>
      <c r="L285" s="146"/>
      <c r="M285" s="154"/>
      <c r="N285" s="155"/>
      <c r="O285" s="154"/>
      <c r="P285" s="155"/>
    </row>
    <row r="286" spans="1:16" ht="16.5" thickBot="1" thickTop="1">
      <c r="A286" s="136" t="s">
        <v>9</v>
      </c>
      <c r="B286" s="136"/>
      <c r="C286" s="136"/>
      <c r="D286" s="136"/>
      <c r="E286" s="97">
        <v>2321</v>
      </c>
      <c r="F286" s="97">
        <v>2463</v>
      </c>
      <c r="G286" s="27">
        <v>4132</v>
      </c>
      <c r="J286" s="148"/>
      <c r="K286" s="150"/>
      <c r="L286" s="146"/>
      <c r="M286" s="154"/>
      <c r="N286" s="155"/>
      <c r="O286" s="154"/>
      <c r="P286" s="155"/>
    </row>
    <row r="287" spans="1:16" ht="16.5" thickBot="1" thickTop="1">
      <c r="A287" s="136" t="s">
        <v>3</v>
      </c>
      <c r="B287" s="136"/>
      <c r="C287" s="136"/>
      <c r="D287" s="136"/>
      <c r="E287" s="97">
        <v>3384</v>
      </c>
      <c r="F287" s="97">
        <v>3675</v>
      </c>
      <c r="G287" s="27">
        <v>5465</v>
      </c>
      <c r="J287" s="148"/>
      <c r="K287" s="150"/>
      <c r="L287" s="146"/>
      <c r="M287" s="154"/>
      <c r="N287" s="155"/>
      <c r="O287" s="154"/>
      <c r="P287" s="155"/>
    </row>
    <row r="288" spans="1:16" ht="16.5" thickBot="1" thickTop="1">
      <c r="A288" s="136" t="s">
        <v>4</v>
      </c>
      <c r="B288" s="136"/>
      <c r="C288" s="136"/>
      <c r="D288" s="136"/>
      <c r="E288" s="97">
        <v>1212</v>
      </c>
      <c r="F288" s="97">
        <v>1333</v>
      </c>
      <c r="G288" s="109">
        <f>G287-G289</f>
        <v>1535.993097848153</v>
      </c>
      <c r="J288" s="148"/>
      <c r="K288" s="150"/>
      <c r="L288" s="146"/>
      <c r="M288" s="156"/>
      <c r="N288" s="157"/>
      <c r="O288" s="156"/>
      <c r="P288" s="157"/>
    </row>
    <row r="289" spans="1:16" ht="16.5" thickBot="1" thickTop="1">
      <c r="A289" s="136" t="s">
        <v>5</v>
      </c>
      <c r="B289" s="136"/>
      <c r="C289" s="136"/>
      <c r="D289" s="136"/>
      <c r="E289" s="97">
        <f>E287-E288</f>
        <v>2172</v>
      </c>
      <c r="F289" s="97">
        <f>F287-F288</f>
        <v>2342</v>
      </c>
      <c r="G289" s="109">
        <f>K291*G286/100</f>
        <v>3929.006902151847</v>
      </c>
      <c r="J289" s="149"/>
      <c r="K289" s="150"/>
      <c r="L289" s="146"/>
      <c r="M289" s="20" t="s">
        <v>100</v>
      </c>
      <c r="N289" s="21" t="s">
        <v>101</v>
      </c>
      <c r="O289" s="20" t="s">
        <v>100</v>
      </c>
      <c r="P289" s="21" t="s">
        <v>101</v>
      </c>
    </row>
    <row r="290" spans="1:16" ht="16.5" thickBot="1" thickTop="1">
      <c r="A290" s="136" t="s">
        <v>6</v>
      </c>
      <c r="B290" s="136"/>
      <c r="C290" s="136"/>
      <c r="D290" s="136"/>
      <c r="E290" s="97">
        <v>7</v>
      </c>
      <c r="F290" s="97">
        <v>7</v>
      </c>
      <c r="G290" s="27">
        <v>7</v>
      </c>
      <c r="I290" s="2">
        <v>2014</v>
      </c>
      <c r="J290" s="16">
        <f>E288*100/E287</f>
        <v>35.815602836879435</v>
      </c>
      <c r="K290" s="17">
        <f>E289*100/E286</f>
        <v>93.5803532959931</v>
      </c>
      <c r="L290" s="40">
        <f>E288*365/E289/365</f>
        <v>0.5580110497237569</v>
      </c>
      <c r="M290" s="22">
        <f>E287/E290</f>
        <v>483.42857142857144</v>
      </c>
      <c r="N290" s="22">
        <f>E287/E291</f>
        <v>564</v>
      </c>
      <c r="O290" s="22">
        <f>100000*E290/E283</f>
        <v>5.781301618764453</v>
      </c>
      <c r="P290" s="22">
        <f>100000*E291/E283</f>
        <v>4.955401387512389</v>
      </c>
    </row>
    <row r="291" spans="1:16" ht="16.5" thickBot="1" thickTop="1">
      <c r="A291" s="136" t="s">
        <v>7</v>
      </c>
      <c r="B291" s="136"/>
      <c r="C291" s="136"/>
      <c r="D291" s="136"/>
      <c r="E291" s="97">
        <v>6</v>
      </c>
      <c r="F291" s="97">
        <v>6</v>
      </c>
      <c r="G291" s="27">
        <v>6</v>
      </c>
      <c r="I291" s="2">
        <v>2015</v>
      </c>
      <c r="J291" s="18">
        <f>F288*100/F287</f>
        <v>36.27210884353742</v>
      </c>
      <c r="K291" s="17">
        <f>F289*100/F286</f>
        <v>95.08729192042225</v>
      </c>
      <c r="L291" s="40">
        <f>F288*365/F289/365</f>
        <v>0.5691716481639625</v>
      </c>
      <c r="M291" s="22">
        <f>F287/F290</f>
        <v>525</v>
      </c>
      <c r="N291" s="22">
        <f>F287/F291</f>
        <v>612.5</v>
      </c>
      <c r="O291" s="22">
        <f>100000*F290/E283</f>
        <v>5.781301618764453</v>
      </c>
      <c r="P291" s="22">
        <f>100000*F291/E283</f>
        <v>4.955401387512389</v>
      </c>
    </row>
    <row r="292" spans="1:16" ht="16.5" thickBot="1" thickTop="1">
      <c r="A292" s="133" t="s">
        <v>199</v>
      </c>
      <c r="B292" s="133"/>
      <c r="C292" s="133"/>
      <c r="D292" s="133"/>
      <c r="E292" s="133"/>
      <c r="F292" s="122">
        <v>21</v>
      </c>
      <c r="G292" s="124"/>
      <c r="I292" s="15">
        <v>2016</v>
      </c>
      <c r="J292" s="19">
        <f>G288*100/G287</f>
        <v>28.106003620277274</v>
      </c>
      <c r="K292" s="26"/>
      <c r="L292" s="41">
        <f>G288*365/G289/365</f>
        <v>0.39093672678633296</v>
      </c>
      <c r="M292" s="23">
        <f>G287/G290</f>
        <v>780.7142857142857</v>
      </c>
      <c r="N292" s="23">
        <f>G287/G291</f>
        <v>910.8333333333334</v>
      </c>
      <c r="O292" s="23">
        <f>100000*G290/E283</f>
        <v>5.781301618764453</v>
      </c>
      <c r="P292" s="23">
        <f>100000*G291/E283</f>
        <v>4.955401387512389</v>
      </c>
    </row>
    <row r="293" spans="1:7" ht="16.5" thickBot="1" thickTop="1">
      <c r="A293" s="134" t="s">
        <v>198</v>
      </c>
      <c r="B293" s="135"/>
      <c r="C293" s="135"/>
      <c r="D293" s="135"/>
      <c r="E293" s="135"/>
      <c r="F293" s="123">
        <v>9</v>
      </c>
      <c r="G293" s="124"/>
    </row>
    <row r="294" ht="15.75" thickTop="1"/>
    <row r="298" spans="1:4" ht="15">
      <c r="A298" s="115" t="s">
        <v>191</v>
      </c>
      <c r="B298" s="115"/>
      <c r="C298" s="115"/>
      <c r="D298" s="116">
        <f>G291+G277+G249+G235+G207+G193+G179+G151+G137+G109+G95+G81+G53+G39</f>
        <v>78</v>
      </c>
    </row>
  </sheetData>
  <sheetProtection/>
  <mergeCells count="378">
    <mergeCell ref="O3:P8"/>
    <mergeCell ref="O17:P22"/>
    <mergeCell ref="O115:P120"/>
    <mergeCell ref="O129:P134"/>
    <mergeCell ref="O87:P92"/>
    <mergeCell ref="O101:P106"/>
    <mergeCell ref="O59:P64"/>
    <mergeCell ref="O73:P78"/>
    <mergeCell ref="O143:P148"/>
    <mergeCell ref="O157:P162"/>
    <mergeCell ref="O31:P36"/>
    <mergeCell ref="O45:P50"/>
    <mergeCell ref="M129:N134"/>
    <mergeCell ref="O283:P288"/>
    <mergeCell ref="O269:P274"/>
    <mergeCell ref="O255:P260"/>
    <mergeCell ref="O227:P232"/>
    <mergeCell ref="O241:P246"/>
    <mergeCell ref="O199:P204"/>
    <mergeCell ref="O213:P218"/>
    <mergeCell ref="O171:P176"/>
    <mergeCell ref="O185:P190"/>
    <mergeCell ref="L129:L135"/>
    <mergeCell ref="B130:C130"/>
    <mergeCell ref="A131:D131"/>
    <mergeCell ref="A132:D132"/>
    <mergeCell ref="A133:D133"/>
    <mergeCell ref="C129:D129"/>
    <mergeCell ref="E129:G129"/>
    <mergeCell ref="A134:D134"/>
    <mergeCell ref="A135:D135"/>
    <mergeCell ref="C283:D283"/>
    <mergeCell ref="B127:F127"/>
    <mergeCell ref="J129:J135"/>
    <mergeCell ref="K129:K135"/>
    <mergeCell ref="A136:D136"/>
    <mergeCell ref="A137:D137"/>
    <mergeCell ref="A271:D271"/>
    <mergeCell ref="A277:D277"/>
    <mergeCell ref="A276:D276"/>
    <mergeCell ref="A272:D272"/>
    <mergeCell ref="A287:D287"/>
    <mergeCell ref="A288:D288"/>
    <mergeCell ref="A289:D289"/>
    <mergeCell ref="A290:D290"/>
    <mergeCell ref="A273:D273"/>
    <mergeCell ref="A274:D274"/>
    <mergeCell ref="A275:D275"/>
    <mergeCell ref="B267:F267"/>
    <mergeCell ref="B270:C270"/>
    <mergeCell ref="C269:D269"/>
    <mergeCell ref="E269:G269"/>
    <mergeCell ref="A247:D247"/>
    <mergeCell ref="A248:D248"/>
    <mergeCell ref="A257:D257"/>
    <mergeCell ref="B253:F253"/>
    <mergeCell ref="C255:D255"/>
    <mergeCell ref="E255:G255"/>
    <mergeCell ref="A217:D217"/>
    <mergeCell ref="C227:D227"/>
    <mergeCell ref="E227:G227"/>
    <mergeCell ref="B239:F239"/>
    <mergeCell ref="A218:D218"/>
    <mergeCell ref="A219:D219"/>
    <mergeCell ref="A220:D220"/>
    <mergeCell ref="A221:D221"/>
    <mergeCell ref="A229:D229"/>
    <mergeCell ref="A230:D230"/>
    <mergeCell ref="B211:F211"/>
    <mergeCell ref="B214:C214"/>
    <mergeCell ref="A215:D215"/>
    <mergeCell ref="A216:D216"/>
    <mergeCell ref="A203:D203"/>
    <mergeCell ref="A204:D204"/>
    <mergeCell ref="B225:F225"/>
    <mergeCell ref="C213:D213"/>
    <mergeCell ref="E213:G213"/>
    <mergeCell ref="A205:D205"/>
    <mergeCell ref="A206:D206"/>
    <mergeCell ref="A208:E208"/>
    <mergeCell ref="A209:E209"/>
    <mergeCell ref="A207:D207"/>
    <mergeCell ref="A164:D164"/>
    <mergeCell ref="A165:D165"/>
    <mergeCell ref="A178:D178"/>
    <mergeCell ref="C171:D171"/>
    <mergeCell ref="B172:C172"/>
    <mergeCell ref="A169:F169"/>
    <mergeCell ref="E171:G171"/>
    <mergeCell ref="A166:E166"/>
    <mergeCell ref="A167:E167"/>
    <mergeCell ref="B144:C144"/>
    <mergeCell ref="C143:D143"/>
    <mergeCell ref="E143:G143"/>
    <mergeCell ref="A163:D163"/>
    <mergeCell ref="A151:D151"/>
    <mergeCell ref="A152:E152"/>
    <mergeCell ref="A153:E153"/>
    <mergeCell ref="A149:D149"/>
    <mergeCell ref="A145:D145"/>
    <mergeCell ref="A146:D146"/>
    <mergeCell ref="A108:D108"/>
    <mergeCell ref="A109:D109"/>
    <mergeCell ref="B113:F113"/>
    <mergeCell ref="B141:F141"/>
    <mergeCell ref="E115:G115"/>
    <mergeCell ref="A118:D118"/>
    <mergeCell ref="A119:D119"/>
    <mergeCell ref="A120:D120"/>
    <mergeCell ref="A121:D121"/>
    <mergeCell ref="A122:D122"/>
    <mergeCell ref="A104:D104"/>
    <mergeCell ref="A105:D105"/>
    <mergeCell ref="A106:D106"/>
    <mergeCell ref="A107:D107"/>
    <mergeCell ref="C101:D101"/>
    <mergeCell ref="E101:G101"/>
    <mergeCell ref="B102:C102"/>
    <mergeCell ref="A103:D103"/>
    <mergeCell ref="B85:F85"/>
    <mergeCell ref="B88:C88"/>
    <mergeCell ref="A89:D89"/>
    <mergeCell ref="A90:D90"/>
    <mergeCell ref="C87:D87"/>
    <mergeCell ref="E87:G87"/>
    <mergeCell ref="B46:C46"/>
    <mergeCell ref="A47:D47"/>
    <mergeCell ref="A37:D37"/>
    <mergeCell ref="A38:D38"/>
    <mergeCell ref="A39:D39"/>
    <mergeCell ref="B43:F43"/>
    <mergeCell ref="A40:E40"/>
    <mergeCell ref="A41:E41"/>
    <mergeCell ref="A20:D20"/>
    <mergeCell ref="A21:D21"/>
    <mergeCell ref="A22:D22"/>
    <mergeCell ref="A23:D23"/>
    <mergeCell ref="B1:F1"/>
    <mergeCell ref="B4:C4"/>
    <mergeCell ref="A5:D5"/>
    <mergeCell ref="A6:D6"/>
    <mergeCell ref="C3:D3"/>
    <mergeCell ref="E3:G3"/>
    <mergeCell ref="J3:J9"/>
    <mergeCell ref="K3:K9"/>
    <mergeCell ref="L3:L9"/>
    <mergeCell ref="M3:N8"/>
    <mergeCell ref="J17:J23"/>
    <mergeCell ref="K17:K23"/>
    <mergeCell ref="L17:L23"/>
    <mergeCell ref="M17:N22"/>
    <mergeCell ref="J31:J37"/>
    <mergeCell ref="K31:K37"/>
    <mergeCell ref="L31:L37"/>
    <mergeCell ref="M31:N36"/>
    <mergeCell ref="J45:J51"/>
    <mergeCell ref="K45:K51"/>
    <mergeCell ref="L45:L51"/>
    <mergeCell ref="M45:N50"/>
    <mergeCell ref="J59:J65"/>
    <mergeCell ref="K59:K65"/>
    <mergeCell ref="L59:L65"/>
    <mergeCell ref="M59:N64"/>
    <mergeCell ref="J73:J79"/>
    <mergeCell ref="K73:K79"/>
    <mergeCell ref="L73:L79"/>
    <mergeCell ref="M73:N78"/>
    <mergeCell ref="J87:J93"/>
    <mergeCell ref="K87:K93"/>
    <mergeCell ref="L87:L93"/>
    <mergeCell ref="M87:N92"/>
    <mergeCell ref="J101:J107"/>
    <mergeCell ref="K101:K107"/>
    <mergeCell ref="L101:L107"/>
    <mergeCell ref="M101:N106"/>
    <mergeCell ref="J115:J121"/>
    <mergeCell ref="K115:K121"/>
    <mergeCell ref="L115:L121"/>
    <mergeCell ref="M115:N120"/>
    <mergeCell ref="J143:J149"/>
    <mergeCell ref="K143:K149"/>
    <mergeCell ref="L143:L149"/>
    <mergeCell ref="M143:N148"/>
    <mergeCell ref="J157:J163"/>
    <mergeCell ref="K157:K163"/>
    <mergeCell ref="L157:L163"/>
    <mergeCell ref="M157:N162"/>
    <mergeCell ref="J171:J177"/>
    <mergeCell ref="K171:K177"/>
    <mergeCell ref="L171:L177"/>
    <mergeCell ref="M171:N176"/>
    <mergeCell ref="J185:J191"/>
    <mergeCell ref="K185:K191"/>
    <mergeCell ref="L185:L191"/>
    <mergeCell ref="M185:N190"/>
    <mergeCell ref="J199:J205"/>
    <mergeCell ref="K199:K205"/>
    <mergeCell ref="L199:L205"/>
    <mergeCell ref="M199:N204"/>
    <mergeCell ref="J213:J219"/>
    <mergeCell ref="K213:K219"/>
    <mergeCell ref="L213:L219"/>
    <mergeCell ref="M213:N218"/>
    <mergeCell ref="J227:J233"/>
    <mergeCell ref="K227:K233"/>
    <mergeCell ref="L227:L233"/>
    <mergeCell ref="M227:N232"/>
    <mergeCell ref="J241:J247"/>
    <mergeCell ref="K241:K247"/>
    <mergeCell ref="L241:L247"/>
    <mergeCell ref="M241:N246"/>
    <mergeCell ref="J255:J261"/>
    <mergeCell ref="K255:K261"/>
    <mergeCell ref="L255:L261"/>
    <mergeCell ref="M255:N260"/>
    <mergeCell ref="J269:J275"/>
    <mergeCell ref="K269:K275"/>
    <mergeCell ref="L269:L275"/>
    <mergeCell ref="M269:N274"/>
    <mergeCell ref="J283:J289"/>
    <mergeCell ref="K283:K289"/>
    <mergeCell ref="L283:L289"/>
    <mergeCell ref="M283:N288"/>
    <mergeCell ref="A7:D7"/>
    <mergeCell ref="A8:D8"/>
    <mergeCell ref="A11:D11"/>
    <mergeCell ref="B15:F15"/>
    <mergeCell ref="A9:D9"/>
    <mergeCell ref="A10:D10"/>
    <mergeCell ref="A12:E12"/>
    <mergeCell ref="A13:E13"/>
    <mergeCell ref="E17:G17"/>
    <mergeCell ref="C31:D31"/>
    <mergeCell ref="E31:G31"/>
    <mergeCell ref="C45:D45"/>
    <mergeCell ref="E45:G45"/>
    <mergeCell ref="B18:C18"/>
    <mergeCell ref="A19:D19"/>
    <mergeCell ref="C17:D17"/>
    <mergeCell ref="A24:D24"/>
    <mergeCell ref="A25:D25"/>
    <mergeCell ref="A52:D52"/>
    <mergeCell ref="A53:D53"/>
    <mergeCell ref="B57:F57"/>
    <mergeCell ref="A61:D61"/>
    <mergeCell ref="A54:E54"/>
    <mergeCell ref="A55:E55"/>
    <mergeCell ref="C59:D59"/>
    <mergeCell ref="E59:G59"/>
    <mergeCell ref="B60:C60"/>
    <mergeCell ref="A48:D48"/>
    <mergeCell ref="A49:D49"/>
    <mergeCell ref="A50:D50"/>
    <mergeCell ref="A51:D51"/>
    <mergeCell ref="A67:D67"/>
    <mergeCell ref="A62:D62"/>
    <mergeCell ref="A63:D63"/>
    <mergeCell ref="A64:D64"/>
    <mergeCell ref="A65:D65"/>
    <mergeCell ref="A66:D66"/>
    <mergeCell ref="A78:D78"/>
    <mergeCell ref="A79:D79"/>
    <mergeCell ref="A82:E82"/>
    <mergeCell ref="A83:E83"/>
    <mergeCell ref="A80:D80"/>
    <mergeCell ref="A81:D81"/>
    <mergeCell ref="A95:D95"/>
    <mergeCell ref="B99:F99"/>
    <mergeCell ref="A91:D91"/>
    <mergeCell ref="A92:D92"/>
    <mergeCell ref="A93:D93"/>
    <mergeCell ref="A94:D94"/>
    <mergeCell ref="A96:E96"/>
    <mergeCell ref="A97:E97"/>
    <mergeCell ref="A147:D147"/>
    <mergeCell ref="A150:D150"/>
    <mergeCell ref="A148:D148"/>
    <mergeCell ref="A188:D188"/>
    <mergeCell ref="A187:D187"/>
    <mergeCell ref="A173:D173"/>
    <mergeCell ref="A174:D174"/>
    <mergeCell ref="A175:D175"/>
    <mergeCell ref="A176:D176"/>
    <mergeCell ref="A177:D177"/>
    <mergeCell ref="A179:D179"/>
    <mergeCell ref="B183:F183"/>
    <mergeCell ref="C199:D199"/>
    <mergeCell ref="A249:D249"/>
    <mergeCell ref="A189:D189"/>
    <mergeCell ref="B197:F197"/>
    <mergeCell ref="B200:C200"/>
    <mergeCell ref="A201:D201"/>
    <mergeCell ref="A202:D202"/>
    <mergeCell ref="E199:G199"/>
    <mergeCell ref="A264:E264"/>
    <mergeCell ref="A265:E265"/>
    <mergeCell ref="A250:E250"/>
    <mergeCell ref="A251:E251"/>
    <mergeCell ref="A263:D263"/>
    <mergeCell ref="A260:D260"/>
    <mergeCell ref="A262:D262"/>
    <mergeCell ref="A258:D258"/>
    <mergeCell ref="A259:D259"/>
    <mergeCell ref="B256:C256"/>
    <mergeCell ref="A293:E293"/>
    <mergeCell ref="A278:E278"/>
    <mergeCell ref="A279:E279"/>
    <mergeCell ref="E283:G283"/>
    <mergeCell ref="B281:F281"/>
    <mergeCell ref="B284:C284"/>
    <mergeCell ref="A291:D291"/>
    <mergeCell ref="A285:D285"/>
    <mergeCell ref="A286:D286"/>
    <mergeCell ref="A292:E292"/>
    <mergeCell ref="A261:D261"/>
    <mergeCell ref="A236:E236"/>
    <mergeCell ref="A237:E237"/>
    <mergeCell ref="A245:D245"/>
    <mergeCell ref="B242:C242"/>
    <mergeCell ref="A243:D243"/>
    <mergeCell ref="C241:D241"/>
    <mergeCell ref="E241:G241"/>
    <mergeCell ref="A244:D244"/>
    <mergeCell ref="A246:D246"/>
    <mergeCell ref="A234:D234"/>
    <mergeCell ref="A235:D235"/>
    <mergeCell ref="A194:E194"/>
    <mergeCell ref="A195:E195"/>
    <mergeCell ref="A222:E222"/>
    <mergeCell ref="A223:E223"/>
    <mergeCell ref="B228:C228"/>
    <mergeCell ref="A231:D231"/>
    <mergeCell ref="A232:D232"/>
    <mergeCell ref="A233:D233"/>
    <mergeCell ref="A180:E180"/>
    <mergeCell ref="A181:E181"/>
    <mergeCell ref="C185:D185"/>
    <mergeCell ref="E185:G185"/>
    <mergeCell ref="B186:C186"/>
    <mergeCell ref="A191:D191"/>
    <mergeCell ref="A192:D192"/>
    <mergeCell ref="A193:D193"/>
    <mergeCell ref="A190:D190"/>
    <mergeCell ref="A161:D161"/>
    <mergeCell ref="A162:D162"/>
    <mergeCell ref="A138:E138"/>
    <mergeCell ref="A139:E139"/>
    <mergeCell ref="A155:F155"/>
    <mergeCell ref="B158:C158"/>
    <mergeCell ref="A159:D159"/>
    <mergeCell ref="A160:D160"/>
    <mergeCell ref="C157:D157"/>
    <mergeCell ref="E157:G157"/>
    <mergeCell ref="A124:E124"/>
    <mergeCell ref="A125:E125"/>
    <mergeCell ref="A110:E110"/>
    <mergeCell ref="A111:E111"/>
    <mergeCell ref="A123:D123"/>
    <mergeCell ref="A117:D117"/>
    <mergeCell ref="C115:D115"/>
    <mergeCell ref="B116:C116"/>
    <mergeCell ref="A68:E68"/>
    <mergeCell ref="A69:E69"/>
    <mergeCell ref="A77:D77"/>
    <mergeCell ref="B74:C74"/>
    <mergeCell ref="A75:D75"/>
    <mergeCell ref="A76:D76"/>
    <mergeCell ref="B71:F71"/>
    <mergeCell ref="C73:D73"/>
    <mergeCell ref="E73:G73"/>
    <mergeCell ref="A26:E26"/>
    <mergeCell ref="A27:E27"/>
    <mergeCell ref="B29:F29"/>
    <mergeCell ref="B32:C32"/>
    <mergeCell ref="A33:D33"/>
    <mergeCell ref="A34:D34"/>
    <mergeCell ref="A35:D35"/>
    <mergeCell ref="A36:D3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6"/>
  <sheetViews>
    <sheetView tabSelected="1" zoomScalePageLayoutView="0" workbookViewId="0" topLeftCell="A298">
      <selection activeCell="H309" sqref="H309"/>
    </sheetView>
  </sheetViews>
  <sheetFormatPr defaultColWidth="9.140625" defaultRowHeight="15"/>
  <cols>
    <col min="1" max="7" width="9.140625" style="3" customWidth="1"/>
    <col min="12" max="12" width="9.140625" style="42" customWidth="1"/>
  </cols>
  <sheetData>
    <row r="1" spans="2:6" ht="21">
      <c r="B1" s="165" t="s">
        <v>40</v>
      </c>
      <c r="C1" s="166"/>
      <c r="D1" s="166"/>
      <c r="E1" s="166"/>
      <c r="F1" s="166"/>
    </row>
    <row r="2" ht="15.75" thickBot="1"/>
    <row r="3" spans="3:16" ht="15.75" customHeight="1" thickBot="1" thickTop="1">
      <c r="C3" s="132" t="s">
        <v>103</v>
      </c>
      <c r="D3" s="137"/>
      <c r="E3" s="137">
        <v>1717433</v>
      </c>
      <c r="F3" s="137"/>
      <c r="G3" s="138"/>
      <c r="J3" s="147" t="s">
        <v>202</v>
      </c>
      <c r="K3" s="150" t="s">
        <v>200</v>
      </c>
      <c r="L3" s="145" t="s">
        <v>201</v>
      </c>
      <c r="M3" s="152" t="s">
        <v>84</v>
      </c>
      <c r="N3" s="153"/>
      <c r="O3" s="152" t="s">
        <v>85</v>
      </c>
      <c r="P3" s="153"/>
    </row>
    <row r="4" spans="2:16" ht="16.5" thickBot="1" thickTop="1">
      <c r="B4" s="164" t="s">
        <v>0</v>
      </c>
      <c r="C4" s="130"/>
      <c r="E4" s="9">
        <v>2014</v>
      </c>
      <c r="F4" s="9">
        <v>2015</v>
      </c>
      <c r="G4" s="9">
        <v>2016</v>
      </c>
      <c r="J4" s="148"/>
      <c r="K4" s="150"/>
      <c r="L4" s="146"/>
      <c r="M4" s="154"/>
      <c r="N4" s="155"/>
      <c r="O4" s="154"/>
      <c r="P4" s="155"/>
    </row>
    <row r="5" spans="1:16" ht="16.5" thickBot="1" thickTop="1">
      <c r="A5" s="136" t="s">
        <v>1</v>
      </c>
      <c r="B5" s="136"/>
      <c r="C5" s="136"/>
      <c r="D5" s="136"/>
      <c r="E5" s="97">
        <v>0</v>
      </c>
      <c r="F5" s="97">
        <v>0</v>
      </c>
      <c r="G5" s="112">
        <v>0</v>
      </c>
      <c r="J5" s="148"/>
      <c r="K5" s="150"/>
      <c r="L5" s="146"/>
      <c r="M5" s="154"/>
      <c r="N5" s="155"/>
      <c r="O5" s="154"/>
      <c r="P5" s="155"/>
    </row>
    <row r="6" spans="1:16" ht="16.5" thickBot="1" thickTop="1">
      <c r="A6" s="136" t="s">
        <v>9</v>
      </c>
      <c r="B6" s="136"/>
      <c r="C6" s="136"/>
      <c r="D6" s="136"/>
      <c r="E6" s="97">
        <v>8000</v>
      </c>
      <c r="F6" s="97">
        <v>2301</v>
      </c>
      <c r="G6" s="112">
        <v>2812</v>
      </c>
      <c r="J6" s="148"/>
      <c r="K6" s="150"/>
      <c r="L6" s="146"/>
      <c r="M6" s="154"/>
      <c r="N6" s="155"/>
      <c r="O6" s="154"/>
      <c r="P6" s="155"/>
    </row>
    <row r="7" spans="1:16" ht="16.5" thickBot="1" thickTop="1">
      <c r="A7" s="136" t="s">
        <v>3</v>
      </c>
      <c r="B7" s="136"/>
      <c r="C7" s="136"/>
      <c r="D7" s="136"/>
      <c r="E7" s="97">
        <v>8000</v>
      </c>
      <c r="F7" s="97">
        <v>2301</v>
      </c>
      <c r="G7" s="112">
        <v>2812</v>
      </c>
      <c r="J7" s="148"/>
      <c r="K7" s="150"/>
      <c r="L7" s="146"/>
      <c r="M7" s="154"/>
      <c r="N7" s="155"/>
      <c r="O7" s="154"/>
      <c r="P7" s="155"/>
    </row>
    <row r="8" spans="1:16" ht="16.5" thickBot="1" thickTop="1">
      <c r="A8" s="136" t="s">
        <v>4</v>
      </c>
      <c r="B8" s="136"/>
      <c r="C8" s="136"/>
      <c r="D8" s="136"/>
      <c r="E8" s="97">
        <v>0</v>
      </c>
      <c r="F8" s="97">
        <v>0</v>
      </c>
      <c r="G8" s="108">
        <f>G7-G9</f>
        <v>0</v>
      </c>
      <c r="J8" s="148"/>
      <c r="K8" s="150"/>
      <c r="L8" s="146"/>
      <c r="M8" s="156"/>
      <c r="N8" s="157"/>
      <c r="O8" s="156"/>
      <c r="P8" s="157"/>
    </row>
    <row r="9" spans="1:16" ht="16.5" thickBot="1" thickTop="1">
      <c r="A9" s="136" t="s">
        <v>5</v>
      </c>
      <c r="B9" s="136"/>
      <c r="C9" s="136"/>
      <c r="D9" s="136"/>
      <c r="E9" s="97">
        <v>8000</v>
      </c>
      <c r="F9" s="97">
        <v>2301</v>
      </c>
      <c r="G9" s="109">
        <f>K11*G6/100</f>
        <v>2812</v>
      </c>
      <c r="J9" s="149"/>
      <c r="K9" s="150"/>
      <c r="L9" s="146"/>
      <c r="M9" s="20" t="s">
        <v>100</v>
      </c>
      <c r="N9" s="21" t="s">
        <v>101</v>
      </c>
      <c r="O9" s="20" t="s">
        <v>100</v>
      </c>
      <c r="P9" s="21" t="s">
        <v>101</v>
      </c>
    </row>
    <row r="10" spans="1:16" ht="16.5" thickBot="1" thickTop="1">
      <c r="A10" s="136" t="s">
        <v>6</v>
      </c>
      <c r="B10" s="136"/>
      <c r="C10" s="136"/>
      <c r="D10" s="136"/>
      <c r="E10" s="97">
        <v>12</v>
      </c>
      <c r="F10" s="97">
        <v>12</v>
      </c>
      <c r="G10" s="112">
        <v>12</v>
      </c>
      <c r="I10" s="2">
        <v>2014</v>
      </c>
      <c r="J10" s="16">
        <f>E8*100/E7</f>
        <v>0</v>
      </c>
      <c r="K10" s="17">
        <f>E9*100/E6</f>
        <v>100</v>
      </c>
      <c r="L10" s="40">
        <f>E8*365/E9/365</f>
        <v>0</v>
      </c>
      <c r="M10" s="22">
        <f>E7/E10</f>
        <v>666.6666666666666</v>
      </c>
      <c r="N10" s="22">
        <f>E7/E11</f>
        <v>800</v>
      </c>
      <c r="O10" s="22">
        <f>100000*E10/E3</f>
        <v>0.6987172134225905</v>
      </c>
      <c r="P10" s="22">
        <f>100000*E11/E3</f>
        <v>0.5822643445188255</v>
      </c>
    </row>
    <row r="11" spans="1:16" ht="16.5" thickBot="1" thickTop="1">
      <c r="A11" s="136" t="s">
        <v>7</v>
      </c>
      <c r="B11" s="136"/>
      <c r="C11" s="136"/>
      <c r="D11" s="136"/>
      <c r="E11" s="97">
        <v>10</v>
      </c>
      <c r="F11" s="97">
        <v>10</v>
      </c>
      <c r="G11" s="113">
        <v>10</v>
      </c>
      <c r="I11" s="2">
        <v>2015</v>
      </c>
      <c r="J11" s="18">
        <f>F8*100/F7</f>
        <v>0</v>
      </c>
      <c r="K11" s="17">
        <f>F9*100/F6</f>
        <v>100</v>
      </c>
      <c r="L11" s="40">
        <f>F8*365/F9/365</f>
        <v>0</v>
      </c>
      <c r="M11" s="22">
        <f>F7/F10</f>
        <v>191.75</v>
      </c>
      <c r="N11" s="22">
        <f>F7/F11</f>
        <v>230.1</v>
      </c>
      <c r="O11" s="22">
        <f>100000*F10/E3</f>
        <v>0.6987172134225905</v>
      </c>
      <c r="P11" s="22">
        <f>100000*F11/E3</f>
        <v>0.5822643445188255</v>
      </c>
    </row>
    <row r="12" spans="1:16" ht="16.5" thickBot="1" thickTop="1">
      <c r="A12" s="133" t="s">
        <v>199</v>
      </c>
      <c r="B12" s="133"/>
      <c r="C12" s="133"/>
      <c r="D12" s="133"/>
      <c r="E12" s="133"/>
      <c r="F12" s="122"/>
      <c r="G12" s="124"/>
      <c r="I12" s="15">
        <v>2016</v>
      </c>
      <c r="J12" s="19">
        <f>G8*100/G7</f>
        <v>0</v>
      </c>
      <c r="K12" s="26"/>
      <c r="L12" s="41">
        <f>G8*365/G9/365</f>
        <v>0</v>
      </c>
      <c r="M12" s="23">
        <f>G7/G10</f>
        <v>234.33333333333334</v>
      </c>
      <c r="N12" s="23">
        <f>G7/G11</f>
        <v>281.2</v>
      </c>
      <c r="O12" s="23">
        <f>100000*G10/E3</f>
        <v>0.6987172134225905</v>
      </c>
      <c r="P12" s="23">
        <f>100000*G11/E3</f>
        <v>0.5822643445188255</v>
      </c>
    </row>
    <row r="13" spans="1:7" ht="16.5" thickBot="1" thickTop="1">
      <c r="A13" s="134" t="s">
        <v>198</v>
      </c>
      <c r="B13" s="135"/>
      <c r="C13" s="135"/>
      <c r="D13" s="135"/>
      <c r="E13" s="135"/>
      <c r="F13" s="123"/>
      <c r="G13" s="124"/>
    </row>
    <row r="14" ht="15.75" thickTop="1"/>
    <row r="15" spans="2:6" ht="21">
      <c r="B15" s="165" t="s">
        <v>41</v>
      </c>
      <c r="C15" s="166"/>
      <c r="D15" s="166"/>
      <c r="E15" s="166"/>
      <c r="F15" s="166"/>
    </row>
    <row r="16" ht="15.75" thickBot="1"/>
    <row r="17" spans="3:16" ht="15.75" customHeight="1" thickBot="1" thickTop="1">
      <c r="C17" s="132" t="s">
        <v>103</v>
      </c>
      <c r="D17" s="137"/>
      <c r="E17" s="137">
        <v>290541</v>
      </c>
      <c r="F17" s="137"/>
      <c r="G17" s="138"/>
      <c r="J17" s="147" t="s">
        <v>202</v>
      </c>
      <c r="K17" s="150" t="s">
        <v>200</v>
      </c>
      <c r="L17" s="145" t="s">
        <v>201</v>
      </c>
      <c r="M17" s="152" t="s">
        <v>84</v>
      </c>
      <c r="N17" s="153"/>
      <c r="O17" s="152" t="s">
        <v>85</v>
      </c>
      <c r="P17" s="153"/>
    </row>
    <row r="18" spans="2:16" ht="16.5" thickBot="1" thickTop="1">
      <c r="B18" s="129" t="s">
        <v>96</v>
      </c>
      <c r="C18" s="130"/>
      <c r="E18" s="9">
        <v>2014</v>
      </c>
      <c r="F18" s="9">
        <v>2015</v>
      </c>
      <c r="G18" s="9">
        <v>2016</v>
      </c>
      <c r="J18" s="148"/>
      <c r="K18" s="150"/>
      <c r="L18" s="146"/>
      <c r="M18" s="154"/>
      <c r="N18" s="155"/>
      <c r="O18" s="154"/>
      <c r="P18" s="155"/>
    </row>
    <row r="19" spans="1:16" ht="16.5" thickBot="1" thickTop="1">
      <c r="A19" s="136" t="s">
        <v>1</v>
      </c>
      <c r="B19" s="136"/>
      <c r="C19" s="136"/>
      <c r="D19" s="136"/>
      <c r="E19" s="97">
        <v>65</v>
      </c>
      <c r="F19" s="97">
        <v>85</v>
      </c>
      <c r="G19" s="27">
        <v>99</v>
      </c>
      <c r="J19" s="148"/>
      <c r="K19" s="150"/>
      <c r="L19" s="146"/>
      <c r="M19" s="154"/>
      <c r="N19" s="155"/>
      <c r="O19" s="154"/>
      <c r="P19" s="155"/>
    </row>
    <row r="20" spans="1:16" ht="16.5" thickBot="1" thickTop="1">
      <c r="A20" s="136" t="s">
        <v>9</v>
      </c>
      <c r="B20" s="136"/>
      <c r="C20" s="136"/>
      <c r="D20" s="136"/>
      <c r="E20" s="97">
        <v>2794</v>
      </c>
      <c r="F20" s="97">
        <v>2554</v>
      </c>
      <c r="G20" s="27">
        <v>2784</v>
      </c>
      <c r="J20" s="148"/>
      <c r="K20" s="150"/>
      <c r="L20" s="146"/>
      <c r="M20" s="154"/>
      <c r="N20" s="155"/>
      <c r="O20" s="154"/>
      <c r="P20" s="155"/>
    </row>
    <row r="21" spans="1:16" ht="16.5" thickBot="1" thickTop="1">
      <c r="A21" s="136" t="s">
        <v>3</v>
      </c>
      <c r="B21" s="136"/>
      <c r="C21" s="136"/>
      <c r="D21" s="136"/>
      <c r="E21" s="97">
        <v>2814</v>
      </c>
      <c r="F21" s="97">
        <v>2639</v>
      </c>
      <c r="G21" s="27">
        <v>2883</v>
      </c>
      <c r="J21" s="148"/>
      <c r="K21" s="150"/>
      <c r="L21" s="146"/>
      <c r="M21" s="154"/>
      <c r="N21" s="155"/>
      <c r="O21" s="154"/>
      <c r="P21" s="155"/>
    </row>
    <row r="22" spans="1:16" ht="16.5" thickBot="1" thickTop="1">
      <c r="A22" s="136" t="s">
        <v>4</v>
      </c>
      <c r="B22" s="136"/>
      <c r="C22" s="136"/>
      <c r="D22" s="136"/>
      <c r="E22" s="97">
        <v>85</v>
      </c>
      <c r="F22" s="97">
        <v>99</v>
      </c>
      <c r="G22" s="109">
        <f>G21-G23</f>
        <v>114.26076742364921</v>
      </c>
      <c r="J22" s="148"/>
      <c r="K22" s="150"/>
      <c r="L22" s="146"/>
      <c r="M22" s="156"/>
      <c r="N22" s="157"/>
      <c r="O22" s="156"/>
      <c r="P22" s="157"/>
    </row>
    <row r="23" spans="1:16" ht="16.5" thickBot="1" thickTop="1">
      <c r="A23" s="136" t="s">
        <v>5</v>
      </c>
      <c r="B23" s="136"/>
      <c r="C23" s="136"/>
      <c r="D23" s="136"/>
      <c r="E23" s="97">
        <f>E21-E22</f>
        <v>2729</v>
      </c>
      <c r="F23" s="97">
        <f>F21-F22</f>
        <v>2540</v>
      </c>
      <c r="G23" s="109">
        <f>K25*G20/100</f>
        <v>2768.739232576351</v>
      </c>
      <c r="J23" s="149"/>
      <c r="K23" s="150"/>
      <c r="L23" s="146"/>
      <c r="M23" s="20" t="s">
        <v>100</v>
      </c>
      <c r="N23" s="21" t="s">
        <v>101</v>
      </c>
      <c r="O23" s="20" t="s">
        <v>100</v>
      </c>
      <c r="P23" s="21" t="s">
        <v>101</v>
      </c>
    </row>
    <row r="24" spans="1:16" ht="16.5" thickBot="1" thickTop="1">
      <c r="A24" s="136" t="s">
        <v>6</v>
      </c>
      <c r="B24" s="136"/>
      <c r="C24" s="136"/>
      <c r="D24" s="136"/>
      <c r="E24" s="97">
        <v>7</v>
      </c>
      <c r="F24" s="97">
        <v>8</v>
      </c>
      <c r="G24" s="27">
        <v>8</v>
      </c>
      <c r="I24" s="2">
        <v>2014</v>
      </c>
      <c r="J24" s="16">
        <f>E22*100/E21</f>
        <v>3.0206112295664536</v>
      </c>
      <c r="K24" s="17">
        <f>E23*100/E20</f>
        <v>97.67358625626342</v>
      </c>
      <c r="L24" s="40">
        <f>E22*365/E23/365</f>
        <v>0.031146940271161598</v>
      </c>
      <c r="M24" s="22">
        <f>E21/E24</f>
        <v>402</v>
      </c>
      <c r="N24" s="22">
        <f>E21/E25</f>
        <v>469</v>
      </c>
      <c r="O24" s="22">
        <f>100000*E24/E17</f>
        <v>2.409298515527929</v>
      </c>
      <c r="P24" s="22">
        <f>100000*E25/E17</f>
        <v>2.0651130133096536</v>
      </c>
    </row>
    <row r="25" spans="1:16" ht="16.5" thickBot="1" thickTop="1">
      <c r="A25" s="136" t="s">
        <v>7</v>
      </c>
      <c r="B25" s="136"/>
      <c r="C25" s="136"/>
      <c r="D25" s="136"/>
      <c r="E25" s="97">
        <v>6</v>
      </c>
      <c r="F25" s="97">
        <v>6</v>
      </c>
      <c r="G25" s="114">
        <v>6</v>
      </c>
      <c r="I25" s="2">
        <v>2015</v>
      </c>
      <c r="J25" s="18">
        <f>F22*100/F21</f>
        <v>3.7514209928003033</v>
      </c>
      <c r="K25" s="17">
        <f>F23*100/F20</f>
        <v>99.45184025058731</v>
      </c>
      <c r="L25" s="40">
        <f>F22*365/F23/365</f>
        <v>0.03897637795275591</v>
      </c>
      <c r="M25" s="22">
        <f>F21/F24</f>
        <v>329.875</v>
      </c>
      <c r="N25" s="22">
        <f>F21/F25</f>
        <v>439.8333333333333</v>
      </c>
      <c r="O25" s="22">
        <f>100000*F24/E17</f>
        <v>2.7534840177462043</v>
      </c>
      <c r="P25" s="22">
        <f>100000*F25/E17</f>
        <v>2.0651130133096536</v>
      </c>
    </row>
    <row r="26" spans="1:16" ht="16.5" thickBot="1" thickTop="1">
      <c r="A26" s="133" t="s">
        <v>199</v>
      </c>
      <c r="B26" s="133"/>
      <c r="C26" s="133"/>
      <c r="D26" s="133"/>
      <c r="E26" s="133"/>
      <c r="F26" s="122">
        <v>10</v>
      </c>
      <c r="G26" s="124"/>
      <c r="I26" s="15">
        <v>2016</v>
      </c>
      <c r="J26" s="19">
        <f>G22*100/G21</f>
        <v>3.9632593625962267</v>
      </c>
      <c r="K26" s="26"/>
      <c r="L26" s="41">
        <f>G22*365/G23/365</f>
        <v>0.041268157751832756</v>
      </c>
      <c r="M26" s="23">
        <f>G21/G24</f>
        <v>360.375</v>
      </c>
      <c r="N26" s="23">
        <f>G21/G25</f>
        <v>480.5</v>
      </c>
      <c r="O26" s="23">
        <f>100000*G24/E17</f>
        <v>2.7534840177462043</v>
      </c>
      <c r="P26" s="23">
        <f>100000*G25/E17</f>
        <v>2.0651130133096536</v>
      </c>
    </row>
    <row r="27" spans="1:7" ht="16.5" thickBot="1" thickTop="1">
      <c r="A27" s="134" t="s">
        <v>198</v>
      </c>
      <c r="B27" s="135"/>
      <c r="C27" s="135"/>
      <c r="D27" s="135"/>
      <c r="E27" s="135"/>
      <c r="F27" s="123">
        <v>12</v>
      </c>
      <c r="G27" s="124"/>
    </row>
    <row r="28" ht="15.75" thickTop="1"/>
    <row r="29" spans="2:6" ht="21">
      <c r="B29" s="165" t="s">
        <v>42</v>
      </c>
      <c r="C29" s="166"/>
      <c r="D29" s="166"/>
      <c r="E29" s="166"/>
      <c r="F29" s="166"/>
    </row>
    <row r="30" ht="15.75" thickBot="1"/>
    <row r="31" spans="3:16" ht="15.75" customHeight="1" thickBot="1" thickTop="1">
      <c r="C31" s="132" t="s">
        <v>103</v>
      </c>
      <c r="D31" s="137"/>
      <c r="E31" s="137">
        <v>212082</v>
      </c>
      <c r="F31" s="137"/>
      <c r="G31" s="138"/>
      <c r="J31" s="147" t="s">
        <v>202</v>
      </c>
      <c r="K31" s="150" t="s">
        <v>200</v>
      </c>
      <c r="L31" s="145" t="s">
        <v>201</v>
      </c>
      <c r="M31" s="152" t="s">
        <v>84</v>
      </c>
      <c r="N31" s="153"/>
      <c r="O31" s="152" t="s">
        <v>85</v>
      </c>
      <c r="P31" s="153"/>
    </row>
    <row r="32" spans="2:16" ht="16.5" thickBot="1" thickTop="1">
      <c r="B32" s="164" t="s">
        <v>95</v>
      </c>
      <c r="C32" s="130"/>
      <c r="E32" s="9">
        <v>2014</v>
      </c>
      <c r="F32" s="9">
        <v>2015</v>
      </c>
      <c r="G32" s="9">
        <v>2016</v>
      </c>
      <c r="J32" s="148"/>
      <c r="K32" s="150"/>
      <c r="L32" s="146"/>
      <c r="M32" s="154"/>
      <c r="N32" s="155"/>
      <c r="O32" s="154"/>
      <c r="P32" s="155"/>
    </row>
    <row r="33" spans="1:16" ht="16.5" thickBot="1" thickTop="1">
      <c r="A33" s="136" t="s">
        <v>1</v>
      </c>
      <c r="B33" s="136"/>
      <c r="C33" s="136"/>
      <c r="D33" s="136"/>
      <c r="E33" s="97">
        <v>1661</v>
      </c>
      <c r="F33" s="97">
        <v>3338</v>
      </c>
      <c r="G33" s="27">
        <v>3420</v>
      </c>
      <c r="J33" s="148"/>
      <c r="K33" s="150"/>
      <c r="L33" s="146"/>
      <c r="M33" s="154"/>
      <c r="N33" s="155"/>
      <c r="O33" s="154"/>
      <c r="P33" s="155"/>
    </row>
    <row r="34" spans="1:16" ht="16.5" thickBot="1" thickTop="1">
      <c r="A34" s="136" t="s">
        <v>9</v>
      </c>
      <c r="B34" s="136"/>
      <c r="C34" s="136"/>
      <c r="D34" s="136"/>
      <c r="E34" s="97">
        <v>4656</v>
      </c>
      <c r="F34" s="97">
        <v>4488</v>
      </c>
      <c r="G34" s="27">
        <v>4572</v>
      </c>
      <c r="J34" s="148"/>
      <c r="K34" s="150"/>
      <c r="L34" s="146"/>
      <c r="M34" s="154"/>
      <c r="N34" s="155"/>
      <c r="O34" s="154"/>
      <c r="P34" s="155"/>
    </row>
    <row r="35" spans="1:16" ht="16.5" thickBot="1" thickTop="1">
      <c r="A35" s="136" t="s">
        <v>3</v>
      </c>
      <c r="B35" s="136"/>
      <c r="C35" s="136"/>
      <c r="D35" s="136"/>
      <c r="E35" s="97">
        <v>6317</v>
      </c>
      <c r="F35" s="97">
        <v>7826</v>
      </c>
      <c r="G35" s="27">
        <v>7992</v>
      </c>
      <c r="J35" s="148"/>
      <c r="K35" s="150"/>
      <c r="L35" s="146"/>
      <c r="M35" s="154"/>
      <c r="N35" s="155"/>
      <c r="O35" s="154"/>
      <c r="P35" s="155"/>
    </row>
    <row r="36" spans="1:16" ht="16.5" thickBot="1" thickTop="1">
      <c r="A36" s="136" t="s">
        <v>4</v>
      </c>
      <c r="B36" s="136"/>
      <c r="C36" s="136"/>
      <c r="D36" s="136"/>
      <c r="E36" s="97">
        <v>3338</v>
      </c>
      <c r="F36" s="97">
        <v>3420</v>
      </c>
      <c r="G36" s="109">
        <f>G35-G37</f>
        <v>3503.5347593582883</v>
      </c>
      <c r="J36" s="148"/>
      <c r="K36" s="150"/>
      <c r="L36" s="146"/>
      <c r="M36" s="156"/>
      <c r="N36" s="157"/>
      <c r="O36" s="156"/>
      <c r="P36" s="157"/>
    </row>
    <row r="37" spans="1:16" ht="16.5" thickBot="1" thickTop="1">
      <c r="A37" s="136" t="s">
        <v>5</v>
      </c>
      <c r="B37" s="136"/>
      <c r="C37" s="136"/>
      <c r="D37" s="136"/>
      <c r="E37" s="97">
        <f>E35-E36</f>
        <v>2979</v>
      </c>
      <c r="F37" s="97">
        <f>F35-F36</f>
        <v>4406</v>
      </c>
      <c r="G37" s="109">
        <f>K39*G34/100</f>
        <v>4488.465240641712</v>
      </c>
      <c r="J37" s="149"/>
      <c r="K37" s="150"/>
      <c r="L37" s="146"/>
      <c r="M37" s="20" t="s">
        <v>100</v>
      </c>
      <c r="N37" s="21" t="s">
        <v>101</v>
      </c>
      <c r="O37" s="20" t="s">
        <v>100</v>
      </c>
      <c r="P37" s="21" t="s">
        <v>101</v>
      </c>
    </row>
    <row r="38" spans="1:16" ht="16.5" thickBot="1" thickTop="1">
      <c r="A38" s="136" t="s">
        <v>6</v>
      </c>
      <c r="B38" s="136"/>
      <c r="C38" s="136"/>
      <c r="D38" s="136"/>
      <c r="E38" s="97">
        <v>16</v>
      </c>
      <c r="F38" s="97">
        <v>16</v>
      </c>
      <c r="G38" s="27">
        <v>16</v>
      </c>
      <c r="I38" s="2">
        <v>2014</v>
      </c>
      <c r="J38" s="16">
        <f>E36*100/E35</f>
        <v>52.841538705081526</v>
      </c>
      <c r="K38" s="17">
        <f>E37*100/E34</f>
        <v>63.9819587628866</v>
      </c>
      <c r="L38" s="40">
        <f>E36*365/E37/365</f>
        <v>1.1205102383350118</v>
      </c>
      <c r="M38" s="22">
        <f>E35/E38</f>
        <v>394.8125</v>
      </c>
      <c r="N38" s="22">
        <f>E35/E39</f>
        <v>526.4166666666666</v>
      </c>
      <c r="O38" s="22">
        <f>100000*E38/E31</f>
        <v>7.544251751680954</v>
      </c>
      <c r="P38" s="22">
        <f>100000*E39/E31</f>
        <v>5.658188813760715</v>
      </c>
    </row>
    <row r="39" spans="1:16" ht="16.5" thickBot="1" thickTop="1">
      <c r="A39" s="136" t="s">
        <v>7</v>
      </c>
      <c r="B39" s="136"/>
      <c r="C39" s="136"/>
      <c r="D39" s="136"/>
      <c r="E39" s="97">
        <v>12</v>
      </c>
      <c r="F39" s="97">
        <v>15</v>
      </c>
      <c r="G39" s="27">
        <v>14</v>
      </c>
      <c r="I39" s="2">
        <v>2015</v>
      </c>
      <c r="J39" s="18">
        <f>F36*100/F35</f>
        <v>43.700485560950675</v>
      </c>
      <c r="K39" s="17">
        <f>F37*100/F34</f>
        <v>98.1729055258467</v>
      </c>
      <c r="L39" s="40">
        <f>F36*365/F37/365</f>
        <v>0.7762142532909669</v>
      </c>
      <c r="M39" s="22">
        <f>F35/F38</f>
        <v>489.125</v>
      </c>
      <c r="N39" s="22">
        <f>F35/F39</f>
        <v>521.7333333333333</v>
      </c>
      <c r="O39" s="22">
        <f>100000*F38/E31</f>
        <v>7.544251751680954</v>
      </c>
      <c r="P39" s="22">
        <f>100000*F39/E31</f>
        <v>7.072736017200894</v>
      </c>
    </row>
    <row r="40" spans="1:16" ht="16.5" thickBot="1" thickTop="1">
      <c r="A40" s="133" t="s">
        <v>199</v>
      </c>
      <c r="B40" s="133"/>
      <c r="C40" s="133"/>
      <c r="D40" s="133"/>
      <c r="E40" s="133"/>
      <c r="F40" s="122">
        <v>17</v>
      </c>
      <c r="G40" s="124"/>
      <c r="I40" s="15">
        <v>2016</v>
      </c>
      <c r="J40" s="19">
        <f>G36*100/G35</f>
        <v>43.8380225144931</v>
      </c>
      <c r="K40" s="26"/>
      <c r="L40" s="41">
        <f>G36*365/G37/365</f>
        <v>0.7805640840514544</v>
      </c>
      <c r="M40" s="23">
        <f>G35/G38</f>
        <v>499.5</v>
      </c>
      <c r="N40" s="23">
        <f>G35/G39</f>
        <v>570.8571428571429</v>
      </c>
      <c r="O40" s="23">
        <f>100000*G38/E31</f>
        <v>7.544251751680954</v>
      </c>
      <c r="P40" s="23">
        <f>100000*G39/E31</f>
        <v>6.601220282720835</v>
      </c>
    </row>
    <row r="41" spans="1:7" ht="16.5" thickBot="1" thickTop="1">
      <c r="A41" s="134" t="s">
        <v>198</v>
      </c>
      <c r="B41" s="135"/>
      <c r="C41" s="135"/>
      <c r="D41" s="135"/>
      <c r="E41" s="135"/>
      <c r="F41" s="123">
        <v>17</v>
      </c>
      <c r="G41" s="124"/>
    </row>
    <row r="42" ht="15.75" thickTop="1"/>
    <row r="43" spans="2:6" ht="21">
      <c r="B43" s="165" t="s">
        <v>43</v>
      </c>
      <c r="C43" s="166"/>
      <c r="D43" s="166"/>
      <c r="E43" s="166"/>
      <c r="F43" s="166"/>
    </row>
    <row r="44" ht="15.75" thickBot="1"/>
    <row r="45" spans="3:16" ht="15.75" customHeight="1" thickBot="1" thickTop="1">
      <c r="C45" s="132" t="s">
        <v>103</v>
      </c>
      <c r="D45" s="137"/>
      <c r="E45" s="137">
        <v>78459</v>
      </c>
      <c r="F45" s="137"/>
      <c r="G45" s="138"/>
      <c r="J45" s="147" t="s">
        <v>202</v>
      </c>
      <c r="K45" s="150" t="s">
        <v>200</v>
      </c>
      <c r="L45" s="145" t="s">
        <v>201</v>
      </c>
      <c r="M45" s="152" t="s">
        <v>84</v>
      </c>
      <c r="N45" s="153"/>
      <c r="O45" s="152" t="s">
        <v>85</v>
      </c>
      <c r="P45" s="153"/>
    </row>
    <row r="46" spans="2:16" ht="16.5" thickBot="1" thickTop="1">
      <c r="B46" s="164" t="s">
        <v>95</v>
      </c>
      <c r="C46" s="130"/>
      <c r="E46" s="9">
        <v>2014</v>
      </c>
      <c r="F46" s="9">
        <v>2015</v>
      </c>
      <c r="G46" s="9">
        <v>2016</v>
      </c>
      <c r="J46" s="148"/>
      <c r="K46" s="150"/>
      <c r="L46" s="146"/>
      <c r="M46" s="154"/>
      <c r="N46" s="155"/>
      <c r="O46" s="154"/>
      <c r="P46" s="155"/>
    </row>
    <row r="47" spans="1:16" ht="16.5" thickBot="1" thickTop="1">
      <c r="A47" s="136" t="s">
        <v>1</v>
      </c>
      <c r="B47" s="136"/>
      <c r="C47" s="136"/>
      <c r="D47" s="136"/>
      <c r="E47" s="97">
        <v>542</v>
      </c>
      <c r="F47" s="97">
        <v>842</v>
      </c>
      <c r="G47" s="27">
        <v>1003</v>
      </c>
      <c r="J47" s="148"/>
      <c r="K47" s="150"/>
      <c r="L47" s="146"/>
      <c r="M47" s="154"/>
      <c r="N47" s="155"/>
      <c r="O47" s="154"/>
      <c r="P47" s="155"/>
    </row>
    <row r="48" spans="1:16" ht="16.5" thickBot="1" thickTop="1">
      <c r="A48" s="136" t="s">
        <v>9</v>
      </c>
      <c r="B48" s="136"/>
      <c r="C48" s="136"/>
      <c r="D48" s="136"/>
      <c r="E48" s="97">
        <v>1328</v>
      </c>
      <c r="F48" s="97">
        <v>1057</v>
      </c>
      <c r="G48" s="27">
        <v>1520</v>
      </c>
      <c r="J48" s="148"/>
      <c r="K48" s="150"/>
      <c r="L48" s="146"/>
      <c r="M48" s="154"/>
      <c r="N48" s="155"/>
      <c r="O48" s="154"/>
      <c r="P48" s="155"/>
    </row>
    <row r="49" spans="1:16" ht="16.5" thickBot="1" thickTop="1">
      <c r="A49" s="136" t="s">
        <v>3</v>
      </c>
      <c r="B49" s="136"/>
      <c r="C49" s="136"/>
      <c r="D49" s="136"/>
      <c r="E49" s="97">
        <v>1870</v>
      </c>
      <c r="F49" s="97">
        <v>1899</v>
      </c>
      <c r="G49" s="27">
        <v>2523</v>
      </c>
      <c r="J49" s="148"/>
      <c r="K49" s="150"/>
      <c r="L49" s="146"/>
      <c r="M49" s="154"/>
      <c r="N49" s="155"/>
      <c r="O49" s="154"/>
      <c r="P49" s="155"/>
    </row>
    <row r="50" spans="1:16" ht="16.5" thickBot="1" thickTop="1">
      <c r="A50" s="136" t="s">
        <v>4</v>
      </c>
      <c r="B50" s="136"/>
      <c r="C50" s="136"/>
      <c r="D50" s="136"/>
      <c r="E50" s="97">
        <v>842</v>
      </c>
      <c r="F50" s="97">
        <v>1003</v>
      </c>
      <c r="G50" s="109">
        <f>G49-G51</f>
        <v>1234.523178807947</v>
      </c>
      <c r="J50" s="148"/>
      <c r="K50" s="150"/>
      <c r="L50" s="146"/>
      <c r="M50" s="156"/>
      <c r="N50" s="157"/>
      <c r="O50" s="156"/>
      <c r="P50" s="157"/>
    </row>
    <row r="51" spans="1:16" ht="16.5" thickBot="1" thickTop="1">
      <c r="A51" s="136" t="s">
        <v>5</v>
      </c>
      <c r="B51" s="136"/>
      <c r="C51" s="136"/>
      <c r="D51" s="136"/>
      <c r="E51" s="97">
        <f>E49-E50</f>
        <v>1028</v>
      </c>
      <c r="F51" s="97">
        <f>F49-F50</f>
        <v>896</v>
      </c>
      <c r="G51" s="109">
        <f>K53*G48/100</f>
        <v>1288.476821192053</v>
      </c>
      <c r="J51" s="149"/>
      <c r="K51" s="150"/>
      <c r="L51" s="146"/>
      <c r="M51" s="20" t="s">
        <v>100</v>
      </c>
      <c r="N51" s="21" t="s">
        <v>101</v>
      </c>
      <c r="O51" s="20" t="s">
        <v>100</v>
      </c>
      <c r="P51" s="21" t="s">
        <v>101</v>
      </c>
    </row>
    <row r="52" spans="1:16" ht="16.5" thickBot="1" thickTop="1">
      <c r="A52" s="136" t="s">
        <v>6</v>
      </c>
      <c r="B52" s="136"/>
      <c r="C52" s="136"/>
      <c r="D52" s="136"/>
      <c r="E52" s="97">
        <v>3</v>
      </c>
      <c r="F52" s="97">
        <v>3</v>
      </c>
      <c r="G52" s="27">
        <v>3</v>
      </c>
      <c r="I52" s="2">
        <v>2014</v>
      </c>
      <c r="J52" s="16">
        <f>E50*100/E49</f>
        <v>45.026737967914436</v>
      </c>
      <c r="K52" s="17">
        <f>E51*100/E48</f>
        <v>77.40963855421687</v>
      </c>
      <c r="L52" s="40">
        <f>E50*365/E51/365</f>
        <v>0.8190661478599223</v>
      </c>
      <c r="M52" s="22">
        <f>E49/E52</f>
        <v>623.3333333333334</v>
      </c>
      <c r="N52" s="22">
        <f>E49/E53</f>
        <v>935</v>
      </c>
      <c r="O52" s="22">
        <f>100000*E52/E45</f>
        <v>3.823653118189118</v>
      </c>
      <c r="P52" s="22">
        <f>100000*E53/E45</f>
        <v>2.549102078792745</v>
      </c>
    </row>
    <row r="53" spans="1:16" ht="16.5" thickBot="1" thickTop="1">
      <c r="A53" s="136" t="s">
        <v>7</v>
      </c>
      <c r="B53" s="136"/>
      <c r="C53" s="136"/>
      <c r="D53" s="136"/>
      <c r="E53" s="97">
        <v>2</v>
      </c>
      <c r="F53" s="97">
        <v>2</v>
      </c>
      <c r="G53" s="27">
        <v>2</v>
      </c>
      <c r="I53" s="2">
        <v>2015</v>
      </c>
      <c r="J53" s="18">
        <f>F50*100/F49</f>
        <v>52.817272248551866</v>
      </c>
      <c r="K53" s="17">
        <f>F51*100/F48</f>
        <v>84.76821192052981</v>
      </c>
      <c r="L53" s="40">
        <f>F50*365/F51/365</f>
        <v>1.119419642857143</v>
      </c>
      <c r="M53" s="22">
        <f>F49/F52</f>
        <v>633</v>
      </c>
      <c r="N53" s="22">
        <f>F49/F53</f>
        <v>949.5</v>
      </c>
      <c r="O53" s="22">
        <f>100000*F52/E45</f>
        <v>3.823653118189118</v>
      </c>
      <c r="P53" s="22">
        <f>100000*F53/E45</f>
        <v>2.549102078792745</v>
      </c>
    </row>
    <row r="54" spans="1:16" ht="16.5" thickBot="1" thickTop="1">
      <c r="A54" s="133" t="s">
        <v>199</v>
      </c>
      <c r="B54" s="133"/>
      <c r="C54" s="133"/>
      <c r="D54" s="133"/>
      <c r="E54" s="133"/>
      <c r="F54" s="122">
        <v>33</v>
      </c>
      <c r="G54" s="124"/>
      <c r="I54" s="15">
        <v>2016</v>
      </c>
      <c r="J54" s="19">
        <f>G50*100/G49</f>
        <v>48.93076412239187</v>
      </c>
      <c r="K54" s="26"/>
      <c r="L54" s="41">
        <f>G50*365/G51/365</f>
        <v>0.9581260279605263</v>
      </c>
      <c r="M54" s="23">
        <f>G49/G52</f>
        <v>841</v>
      </c>
      <c r="N54" s="23">
        <f>G49/G53</f>
        <v>1261.5</v>
      </c>
      <c r="O54" s="23">
        <f>100000*G52/E45</f>
        <v>3.823653118189118</v>
      </c>
      <c r="P54" s="23">
        <f>100000*G53/E45</f>
        <v>2.549102078792745</v>
      </c>
    </row>
    <row r="55" spans="1:7" ht="16.5" thickBot="1" thickTop="1">
      <c r="A55" s="134" t="s">
        <v>198</v>
      </c>
      <c r="B55" s="135"/>
      <c r="C55" s="135"/>
      <c r="D55" s="135"/>
      <c r="E55" s="135"/>
      <c r="F55" s="123">
        <v>4</v>
      </c>
      <c r="G55" s="124"/>
    </row>
    <row r="56" ht="15.75" thickTop="1"/>
    <row r="57" spans="2:6" ht="21">
      <c r="B57" s="165" t="s">
        <v>44</v>
      </c>
      <c r="C57" s="166"/>
      <c r="D57" s="166"/>
      <c r="E57" s="166"/>
      <c r="F57" s="166"/>
    </row>
    <row r="58" ht="15.75" thickBot="1"/>
    <row r="59" spans="3:16" ht="15.75" customHeight="1" thickBot="1" thickTop="1">
      <c r="C59" s="132" t="s">
        <v>103</v>
      </c>
      <c r="D59" s="137"/>
      <c r="E59" s="137">
        <v>210795</v>
      </c>
      <c r="F59" s="137"/>
      <c r="G59" s="138"/>
      <c r="J59" s="147" t="s">
        <v>202</v>
      </c>
      <c r="K59" s="150" t="s">
        <v>200</v>
      </c>
      <c r="L59" s="145" t="s">
        <v>201</v>
      </c>
      <c r="M59" s="152" t="s">
        <v>84</v>
      </c>
      <c r="N59" s="153"/>
      <c r="O59" s="152" t="s">
        <v>85</v>
      </c>
      <c r="P59" s="153"/>
    </row>
    <row r="60" spans="2:16" ht="16.5" thickBot="1" thickTop="1">
      <c r="B60" s="129" t="s">
        <v>96</v>
      </c>
      <c r="C60" s="130"/>
      <c r="E60" s="9">
        <v>2014</v>
      </c>
      <c r="F60" s="9">
        <v>2015</v>
      </c>
      <c r="G60" s="9">
        <v>2016</v>
      </c>
      <c r="J60" s="148"/>
      <c r="K60" s="150"/>
      <c r="L60" s="146"/>
      <c r="M60" s="154"/>
      <c r="N60" s="155"/>
      <c r="O60" s="154"/>
      <c r="P60" s="155"/>
    </row>
    <row r="61" spans="1:16" ht="16.5" thickBot="1" thickTop="1">
      <c r="A61" s="136" t="s">
        <v>1</v>
      </c>
      <c r="B61" s="136"/>
      <c r="C61" s="136"/>
      <c r="D61" s="136"/>
      <c r="E61" s="97">
        <v>77</v>
      </c>
      <c r="F61" s="97">
        <v>129</v>
      </c>
      <c r="G61" s="27">
        <v>181</v>
      </c>
      <c r="J61" s="148"/>
      <c r="K61" s="150"/>
      <c r="L61" s="146"/>
      <c r="M61" s="154"/>
      <c r="N61" s="155"/>
      <c r="O61" s="154"/>
      <c r="P61" s="155"/>
    </row>
    <row r="62" spans="1:16" ht="16.5" thickBot="1" thickTop="1">
      <c r="A62" s="136" t="s">
        <v>9</v>
      </c>
      <c r="B62" s="136"/>
      <c r="C62" s="136"/>
      <c r="D62" s="136"/>
      <c r="E62" s="97">
        <v>2206</v>
      </c>
      <c r="F62" s="97">
        <v>2217</v>
      </c>
      <c r="G62" s="27">
        <v>1960</v>
      </c>
      <c r="J62" s="148"/>
      <c r="K62" s="150"/>
      <c r="L62" s="146"/>
      <c r="M62" s="154"/>
      <c r="N62" s="155"/>
      <c r="O62" s="154"/>
      <c r="P62" s="155"/>
    </row>
    <row r="63" spans="1:16" ht="16.5" thickBot="1" thickTop="1">
      <c r="A63" s="136" t="s">
        <v>3</v>
      </c>
      <c r="B63" s="136"/>
      <c r="C63" s="136"/>
      <c r="D63" s="136"/>
      <c r="E63" s="97">
        <v>2283</v>
      </c>
      <c r="F63" s="97">
        <v>2346</v>
      </c>
      <c r="G63" s="27">
        <v>2141</v>
      </c>
      <c r="J63" s="148"/>
      <c r="K63" s="150"/>
      <c r="L63" s="146"/>
      <c r="M63" s="154"/>
      <c r="N63" s="155"/>
      <c r="O63" s="154"/>
      <c r="P63" s="155"/>
    </row>
    <row r="64" spans="1:16" ht="16.5" thickBot="1" thickTop="1">
      <c r="A64" s="136" t="s">
        <v>4</v>
      </c>
      <c r="B64" s="136"/>
      <c r="C64" s="136"/>
      <c r="D64" s="136"/>
      <c r="E64" s="97">
        <v>129</v>
      </c>
      <c r="F64" s="97">
        <v>181</v>
      </c>
      <c r="G64" s="109">
        <f>G63-G65</f>
        <v>226.97203428055923</v>
      </c>
      <c r="J64" s="148"/>
      <c r="K64" s="150"/>
      <c r="L64" s="146"/>
      <c r="M64" s="156"/>
      <c r="N64" s="157"/>
      <c r="O64" s="156"/>
      <c r="P64" s="157"/>
    </row>
    <row r="65" spans="1:16" ht="16.5" thickBot="1" thickTop="1">
      <c r="A65" s="136" t="s">
        <v>5</v>
      </c>
      <c r="B65" s="136"/>
      <c r="C65" s="136"/>
      <c r="D65" s="136"/>
      <c r="E65" s="97">
        <f>E63-E64</f>
        <v>2154</v>
      </c>
      <c r="F65" s="97">
        <f>F63-F64</f>
        <v>2165</v>
      </c>
      <c r="G65" s="109">
        <f>K67*G62/100</f>
        <v>1914.0279657194408</v>
      </c>
      <c r="J65" s="149"/>
      <c r="K65" s="150"/>
      <c r="L65" s="146"/>
      <c r="M65" s="20" t="s">
        <v>100</v>
      </c>
      <c r="N65" s="21" t="s">
        <v>101</v>
      </c>
      <c r="O65" s="20" t="s">
        <v>100</v>
      </c>
      <c r="P65" s="21" t="s">
        <v>101</v>
      </c>
    </row>
    <row r="66" spans="1:16" ht="16.5" thickBot="1" thickTop="1">
      <c r="A66" s="136" t="s">
        <v>6</v>
      </c>
      <c r="B66" s="136"/>
      <c r="C66" s="136"/>
      <c r="D66" s="136"/>
      <c r="E66" s="97">
        <v>6</v>
      </c>
      <c r="F66" s="97">
        <v>6</v>
      </c>
      <c r="G66" s="27">
        <v>6</v>
      </c>
      <c r="I66" s="2">
        <v>2014</v>
      </c>
      <c r="J66" s="16">
        <f>E64*100/E63</f>
        <v>5.650459921156373</v>
      </c>
      <c r="K66" s="17">
        <f>E65*100/E62</f>
        <v>97.64279238440616</v>
      </c>
      <c r="L66" s="40">
        <f>E64*365/E65/365</f>
        <v>0.059888579387186634</v>
      </c>
      <c r="M66" s="22">
        <f>E63/E66</f>
        <v>380.5</v>
      </c>
      <c r="N66" s="22">
        <f>E63/E67</f>
        <v>380.5</v>
      </c>
      <c r="O66" s="22">
        <f>100000*E66/E59</f>
        <v>2.8463673237031237</v>
      </c>
      <c r="P66" s="22">
        <f>100000*E67/E59</f>
        <v>2.8463673237031237</v>
      </c>
    </row>
    <row r="67" spans="1:16" ht="16.5" thickBot="1" thickTop="1">
      <c r="A67" s="136" t="s">
        <v>7</v>
      </c>
      <c r="B67" s="136"/>
      <c r="C67" s="136"/>
      <c r="D67" s="136"/>
      <c r="E67" s="97">
        <v>6</v>
      </c>
      <c r="F67" s="97">
        <v>6</v>
      </c>
      <c r="G67" s="114">
        <v>6</v>
      </c>
      <c r="I67" s="2">
        <v>2015</v>
      </c>
      <c r="J67" s="18">
        <f>F64*100/F63</f>
        <v>7.715260017050299</v>
      </c>
      <c r="K67" s="17">
        <f>F65*100/F62</f>
        <v>97.65448804691025</v>
      </c>
      <c r="L67" s="40">
        <f>F64*365/F65/365</f>
        <v>0.0836027713625866</v>
      </c>
      <c r="M67" s="22">
        <f>F63/F66</f>
        <v>391</v>
      </c>
      <c r="N67" s="22">
        <f>F63/F67</f>
        <v>391</v>
      </c>
      <c r="O67" s="22">
        <f>100000*F66/E59</f>
        <v>2.8463673237031237</v>
      </c>
      <c r="P67" s="22">
        <f>100000*F67/E59</f>
        <v>2.8463673237031237</v>
      </c>
    </row>
    <row r="68" spans="1:16" ht="16.5" thickBot="1" thickTop="1">
      <c r="A68" s="133" t="s">
        <v>199</v>
      </c>
      <c r="B68" s="133"/>
      <c r="C68" s="133"/>
      <c r="D68" s="133"/>
      <c r="E68" s="133"/>
      <c r="F68" s="122">
        <v>7</v>
      </c>
      <c r="G68" s="124"/>
      <c r="I68" s="15">
        <v>2016</v>
      </c>
      <c r="J68" s="19">
        <f>G64*100/G63</f>
        <v>10.60121598694812</v>
      </c>
      <c r="K68" s="26"/>
      <c r="L68" s="41">
        <f>G64*365/G65/365</f>
        <v>0.11858344723570716</v>
      </c>
      <c r="M68" s="23">
        <f>G63/G66</f>
        <v>356.8333333333333</v>
      </c>
      <c r="N68" s="23">
        <f>G63/G67</f>
        <v>356.8333333333333</v>
      </c>
      <c r="O68" s="23">
        <f>100000*G66/E59</f>
        <v>2.8463673237031237</v>
      </c>
      <c r="P68" s="23">
        <f>100000*G67/E59</f>
        <v>2.8463673237031237</v>
      </c>
    </row>
    <row r="69" spans="1:7" ht="16.5" thickBot="1" thickTop="1">
      <c r="A69" s="134" t="s">
        <v>198</v>
      </c>
      <c r="B69" s="135"/>
      <c r="C69" s="135"/>
      <c r="D69" s="135"/>
      <c r="E69" s="135"/>
      <c r="F69" s="123">
        <v>9</v>
      </c>
      <c r="G69" s="124"/>
    </row>
    <row r="70" ht="15.75" thickTop="1"/>
    <row r="71" spans="2:6" ht="21">
      <c r="B71" s="165" t="s">
        <v>45</v>
      </c>
      <c r="C71" s="166"/>
      <c r="D71" s="166"/>
      <c r="E71" s="166"/>
      <c r="F71" s="166"/>
    </row>
    <row r="72" ht="15.75" thickBot="1"/>
    <row r="73" spans="3:16" ht="15.75" customHeight="1" thickBot="1" thickTop="1">
      <c r="C73" s="132" t="s">
        <v>103</v>
      </c>
      <c r="D73" s="137"/>
      <c r="E73" s="137">
        <v>82108</v>
      </c>
      <c r="F73" s="137"/>
      <c r="G73" s="138"/>
      <c r="J73" s="147" t="s">
        <v>202</v>
      </c>
      <c r="K73" s="150" t="s">
        <v>200</v>
      </c>
      <c r="L73" s="145" t="s">
        <v>201</v>
      </c>
      <c r="M73" s="152" t="s">
        <v>84</v>
      </c>
      <c r="N73" s="153"/>
      <c r="O73" s="152" t="s">
        <v>85</v>
      </c>
      <c r="P73" s="153"/>
    </row>
    <row r="74" spans="2:16" ht="16.5" thickBot="1" thickTop="1">
      <c r="B74" s="164" t="s">
        <v>95</v>
      </c>
      <c r="C74" s="130"/>
      <c r="E74" s="9">
        <v>2014</v>
      </c>
      <c r="F74" s="9">
        <v>2015</v>
      </c>
      <c r="G74" s="9">
        <v>2016</v>
      </c>
      <c r="J74" s="148"/>
      <c r="K74" s="150"/>
      <c r="L74" s="146"/>
      <c r="M74" s="154"/>
      <c r="N74" s="155"/>
      <c r="O74" s="154"/>
      <c r="P74" s="155"/>
    </row>
    <row r="75" spans="1:16" ht="16.5" thickBot="1" thickTop="1">
      <c r="A75" s="136" t="s">
        <v>1</v>
      </c>
      <c r="B75" s="136"/>
      <c r="C75" s="136"/>
      <c r="D75" s="136"/>
      <c r="E75" s="97">
        <v>1655</v>
      </c>
      <c r="F75" s="97">
        <v>1114</v>
      </c>
      <c r="G75" s="27">
        <v>1427</v>
      </c>
      <c r="J75" s="148"/>
      <c r="K75" s="150"/>
      <c r="L75" s="146"/>
      <c r="M75" s="154"/>
      <c r="N75" s="155"/>
      <c r="O75" s="154"/>
      <c r="P75" s="155"/>
    </row>
    <row r="76" spans="1:16" ht="16.5" thickBot="1" thickTop="1">
      <c r="A76" s="136" t="s">
        <v>9</v>
      </c>
      <c r="B76" s="136"/>
      <c r="C76" s="136"/>
      <c r="D76" s="136"/>
      <c r="E76" s="97">
        <v>2442</v>
      </c>
      <c r="F76" s="97">
        <v>2632</v>
      </c>
      <c r="G76" s="27">
        <v>3104</v>
      </c>
      <c r="J76" s="148"/>
      <c r="K76" s="150"/>
      <c r="L76" s="146"/>
      <c r="M76" s="154"/>
      <c r="N76" s="155"/>
      <c r="O76" s="154"/>
      <c r="P76" s="155"/>
    </row>
    <row r="77" spans="1:16" ht="16.5" thickBot="1" thickTop="1">
      <c r="A77" s="136" t="s">
        <v>3</v>
      </c>
      <c r="B77" s="136"/>
      <c r="C77" s="136"/>
      <c r="D77" s="136"/>
      <c r="E77" s="97">
        <v>4097</v>
      </c>
      <c r="F77" s="97">
        <v>3746</v>
      </c>
      <c r="G77" s="27">
        <v>4531</v>
      </c>
      <c r="J77" s="148"/>
      <c r="K77" s="150"/>
      <c r="L77" s="146"/>
      <c r="M77" s="154"/>
      <c r="N77" s="155"/>
      <c r="O77" s="154"/>
      <c r="P77" s="155"/>
    </row>
    <row r="78" spans="1:16" ht="16.5" thickBot="1" thickTop="1">
      <c r="A78" s="136" t="s">
        <v>4</v>
      </c>
      <c r="B78" s="136"/>
      <c r="C78" s="136"/>
      <c r="D78" s="136"/>
      <c r="E78" s="97">
        <v>1114</v>
      </c>
      <c r="F78" s="97">
        <v>1427</v>
      </c>
      <c r="G78" s="109">
        <f>G77-G79</f>
        <v>1796.1306990881462</v>
      </c>
      <c r="J78" s="148"/>
      <c r="K78" s="150"/>
      <c r="L78" s="146"/>
      <c r="M78" s="156"/>
      <c r="N78" s="157"/>
      <c r="O78" s="156"/>
      <c r="P78" s="157"/>
    </row>
    <row r="79" spans="1:16" ht="16.5" thickBot="1" thickTop="1">
      <c r="A79" s="136" t="s">
        <v>5</v>
      </c>
      <c r="B79" s="136"/>
      <c r="C79" s="136"/>
      <c r="D79" s="136"/>
      <c r="E79" s="97">
        <f>E77-E78</f>
        <v>2983</v>
      </c>
      <c r="F79" s="97">
        <f>F77-F78</f>
        <v>2319</v>
      </c>
      <c r="G79" s="109">
        <f>K81*G76/100</f>
        <v>2734.8693009118538</v>
      </c>
      <c r="J79" s="149"/>
      <c r="K79" s="150"/>
      <c r="L79" s="146"/>
      <c r="M79" s="20" t="s">
        <v>100</v>
      </c>
      <c r="N79" s="21" t="s">
        <v>101</v>
      </c>
      <c r="O79" s="20" t="s">
        <v>100</v>
      </c>
      <c r="P79" s="21" t="s">
        <v>101</v>
      </c>
    </row>
    <row r="80" spans="1:16" ht="16.5" thickBot="1" thickTop="1">
      <c r="A80" s="136" t="s">
        <v>6</v>
      </c>
      <c r="B80" s="136"/>
      <c r="C80" s="136"/>
      <c r="D80" s="136"/>
      <c r="E80" s="97">
        <v>7</v>
      </c>
      <c r="F80" s="97">
        <v>7</v>
      </c>
      <c r="G80" s="27">
        <v>7</v>
      </c>
      <c r="I80" s="2">
        <v>2014</v>
      </c>
      <c r="J80" s="16">
        <f>E78*100/E77</f>
        <v>27.1906272882597</v>
      </c>
      <c r="K80" s="17">
        <f>E79*100/E76</f>
        <v>122.15397215397215</v>
      </c>
      <c r="L80" s="40">
        <f>E78*365/E79/365</f>
        <v>0.37344954743546765</v>
      </c>
      <c r="M80" s="22">
        <f>E77/E80</f>
        <v>585.2857142857143</v>
      </c>
      <c r="N80" s="22">
        <f>E77/E81</f>
        <v>819.4</v>
      </c>
      <c r="O80" s="22">
        <f>100000*E80/E73</f>
        <v>8.525356847079456</v>
      </c>
      <c r="P80" s="22">
        <f>100000*E81/E73</f>
        <v>6.089540605056754</v>
      </c>
    </row>
    <row r="81" spans="1:16" ht="16.5" thickBot="1" thickTop="1">
      <c r="A81" s="136" t="s">
        <v>7</v>
      </c>
      <c r="B81" s="136"/>
      <c r="C81" s="136"/>
      <c r="D81" s="136"/>
      <c r="E81" s="97">
        <v>5</v>
      </c>
      <c r="F81" s="97">
        <v>6</v>
      </c>
      <c r="G81" s="27">
        <v>6</v>
      </c>
      <c r="I81" s="2">
        <v>2015</v>
      </c>
      <c r="J81" s="18">
        <f>F78*100/F77</f>
        <v>38.09396689802456</v>
      </c>
      <c r="K81" s="17">
        <f>F79*100/F76</f>
        <v>88.1079027355623</v>
      </c>
      <c r="L81" s="40">
        <f>F78*365/F79/365</f>
        <v>0.6153514445881846</v>
      </c>
      <c r="M81" s="22">
        <f>F77/F80</f>
        <v>535.1428571428571</v>
      </c>
      <c r="N81" s="22">
        <f>F77/F81</f>
        <v>624.3333333333334</v>
      </c>
      <c r="O81" s="22">
        <f>100000*F80/E73</f>
        <v>8.525356847079456</v>
      </c>
      <c r="P81" s="22">
        <f>100000*F81/E73</f>
        <v>7.307448726068105</v>
      </c>
    </row>
    <row r="82" spans="1:16" ht="16.5" thickBot="1" thickTop="1">
      <c r="A82" s="133" t="s">
        <v>199</v>
      </c>
      <c r="B82" s="133"/>
      <c r="C82" s="133"/>
      <c r="D82" s="133"/>
      <c r="E82" s="133"/>
      <c r="F82" s="122">
        <v>18</v>
      </c>
      <c r="G82" s="124"/>
      <c r="I82" s="15">
        <v>2016</v>
      </c>
      <c r="J82" s="19">
        <f>G78*100/G77</f>
        <v>39.64093354862384</v>
      </c>
      <c r="K82" s="26"/>
      <c r="L82" s="41">
        <f>G78*365/G79/365</f>
        <v>0.6567519327118427</v>
      </c>
      <c r="M82" s="23">
        <f>G77/G80</f>
        <v>647.2857142857143</v>
      </c>
      <c r="N82" s="23">
        <f>G77/G81</f>
        <v>755.1666666666666</v>
      </c>
      <c r="O82" s="23">
        <f>100000*G80/E73</f>
        <v>8.525356847079456</v>
      </c>
      <c r="P82" s="23">
        <f>100000*G81/E73</f>
        <v>7.307448726068105</v>
      </c>
    </row>
    <row r="83" spans="1:7" ht="16.5" thickBot="1" thickTop="1">
      <c r="A83" s="134" t="s">
        <v>198</v>
      </c>
      <c r="B83" s="135"/>
      <c r="C83" s="135"/>
      <c r="D83" s="135"/>
      <c r="E83" s="135"/>
      <c r="F83" s="123">
        <v>7</v>
      </c>
      <c r="G83" s="124"/>
    </row>
    <row r="84" ht="15.75" thickTop="1"/>
    <row r="85" spans="2:6" ht="21">
      <c r="B85" s="165" t="s">
        <v>46</v>
      </c>
      <c r="C85" s="166"/>
      <c r="D85" s="166"/>
      <c r="E85" s="166"/>
      <c r="F85" s="166"/>
    </row>
    <row r="86" ht="15.75" thickBot="1"/>
    <row r="87" spans="3:16" ht="15.75" customHeight="1" thickBot="1" thickTop="1">
      <c r="C87" s="132" t="s">
        <v>103</v>
      </c>
      <c r="D87" s="137"/>
      <c r="E87" s="137">
        <v>45413</v>
      </c>
      <c r="F87" s="137"/>
      <c r="G87" s="138"/>
      <c r="J87" s="147" t="s">
        <v>202</v>
      </c>
      <c r="K87" s="150" t="s">
        <v>200</v>
      </c>
      <c r="L87" s="145" t="s">
        <v>201</v>
      </c>
      <c r="M87" s="152" t="s">
        <v>84</v>
      </c>
      <c r="N87" s="153"/>
      <c r="O87" s="152" t="s">
        <v>85</v>
      </c>
      <c r="P87" s="153"/>
    </row>
    <row r="88" spans="2:16" ht="16.5" thickBot="1" thickTop="1">
      <c r="B88" s="164" t="s">
        <v>95</v>
      </c>
      <c r="C88" s="130"/>
      <c r="E88" s="9">
        <v>2014</v>
      </c>
      <c r="F88" s="9">
        <v>2015</v>
      </c>
      <c r="G88" s="9">
        <v>2016</v>
      </c>
      <c r="J88" s="148"/>
      <c r="K88" s="150"/>
      <c r="L88" s="146"/>
      <c r="M88" s="154"/>
      <c r="N88" s="155"/>
      <c r="O88" s="154"/>
      <c r="P88" s="155"/>
    </row>
    <row r="89" spans="1:16" ht="16.5" thickBot="1" thickTop="1">
      <c r="A89" s="136" t="s">
        <v>1</v>
      </c>
      <c r="B89" s="136"/>
      <c r="C89" s="136"/>
      <c r="D89" s="136"/>
      <c r="E89" s="97">
        <v>604</v>
      </c>
      <c r="F89" s="97">
        <v>518</v>
      </c>
      <c r="G89" s="27">
        <v>1619</v>
      </c>
      <c r="J89" s="148"/>
      <c r="K89" s="150"/>
      <c r="L89" s="146"/>
      <c r="M89" s="154"/>
      <c r="N89" s="155"/>
      <c r="O89" s="154"/>
      <c r="P89" s="155"/>
    </row>
    <row r="90" spans="1:16" ht="16.5" thickBot="1" thickTop="1">
      <c r="A90" s="136" t="s">
        <v>9</v>
      </c>
      <c r="B90" s="136"/>
      <c r="C90" s="136"/>
      <c r="D90" s="136"/>
      <c r="E90" s="97">
        <v>1429</v>
      </c>
      <c r="F90" s="97">
        <v>1751</v>
      </c>
      <c r="G90" s="27">
        <v>1368</v>
      </c>
      <c r="J90" s="148"/>
      <c r="K90" s="150"/>
      <c r="L90" s="146"/>
      <c r="M90" s="154"/>
      <c r="N90" s="155"/>
      <c r="O90" s="154"/>
      <c r="P90" s="155"/>
    </row>
    <row r="91" spans="1:16" ht="16.5" thickBot="1" thickTop="1">
      <c r="A91" s="136" t="s">
        <v>3</v>
      </c>
      <c r="B91" s="136"/>
      <c r="C91" s="136"/>
      <c r="D91" s="136"/>
      <c r="E91" s="97">
        <v>2033</v>
      </c>
      <c r="F91" s="97">
        <v>2269</v>
      </c>
      <c r="G91" s="27">
        <v>2987</v>
      </c>
      <c r="J91" s="148"/>
      <c r="K91" s="150"/>
      <c r="L91" s="146"/>
      <c r="M91" s="154"/>
      <c r="N91" s="155"/>
      <c r="O91" s="154"/>
      <c r="P91" s="155"/>
    </row>
    <row r="92" spans="1:16" ht="16.5" thickBot="1" thickTop="1">
      <c r="A92" s="136" t="s">
        <v>4</v>
      </c>
      <c r="B92" s="136"/>
      <c r="C92" s="136"/>
      <c r="D92" s="136"/>
      <c r="E92" s="97">
        <v>518</v>
      </c>
      <c r="F92" s="97">
        <v>1619</v>
      </c>
      <c r="G92" s="109">
        <f>G91-G93</f>
        <v>2479.175899486008</v>
      </c>
      <c r="J92" s="148"/>
      <c r="K92" s="150"/>
      <c r="L92" s="146"/>
      <c r="M92" s="156"/>
      <c r="N92" s="157"/>
      <c r="O92" s="156"/>
      <c r="P92" s="157"/>
    </row>
    <row r="93" spans="1:16" ht="16.5" thickBot="1" thickTop="1">
      <c r="A93" s="136" t="s">
        <v>5</v>
      </c>
      <c r="B93" s="136"/>
      <c r="C93" s="136"/>
      <c r="D93" s="136"/>
      <c r="E93" s="97">
        <f>E91-E92</f>
        <v>1515</v>
      </c>
      <c r="F93" s="97">
        <f>F91-F92</f>
        <v>650</v>
      </c>
      <c r="G93" s="109">
        <f>K95*G90/100</f>
        <v>507.824100513992</v>
      </c>
      <c r="J93" s="149"/>
      <c r="K93" s="150"/>
      <c r="L93" s="146"/>
      <c r="M93" s="20" t="s">
        <v>100</v>
      </c>
      <c r="N93" s="21" t="s">
        <v>101</v>
      </c>
      <c r="O93" s="20" t="s">
        <v>100</v>
      </c>
      <c r="P93" s="21" t="s">
        <v>101</v>
      </c>
    </row>
    <row r="94" spans="1:16" ht="16.5" thickBot="1" thickTop="1">
      <c r="A94" s="136" t="s">
        <v>6</v>
      </c>
      <c r="B94" s="136"/>
      <c r="C94" s="136"/>
      <c r="D94" s="136"/>
      <c r="E94" s="97">
        <v>3</v>
      </c>
      <c r="F94" s="97">
        <v>3</v>
      </c>
      <c r="G94" s="27">
        <v>3</v>
      </c>
      <c r="I94" s="2">
        <v>2014</v>
      </c>
      <c r="J94" s="16">
        <f>E92*100/E91</f>
        <v>25.479586817511066</v>
      </c>
      <c r="K94" s="17">
        <f>E93*100/E90</f>
        <v>106.01819454163751</v>
      </c>
      <c r="L94" s="40">
        <f>E92*365/E93/365</f>
        <v>0.3419141914191419</v>
      </c>
      <c r="M94" s="22">
        <f>E91/E94</f>
        <v>677.6666666666666</v>
      </c>
      <c r="N94" s="22">
        <f>E91/E95</f>
        <v>1016.5</v>
      </c>
      <c r="O94" s="22">
        <f>100000*E94/E87</f>
        <v>6.606037918657653</v>
      </c>
      <c r="P94" s="22">
        <f>100000*E95/E87</f>
        <v>4.404025279105102</v>
      </c>
    </row>
    <row r="95" spans="1:16" ht="16.5" thickBot="1" thickTop="1">
      <c r="A95" s="136" t="s">
        <v>7</v>
      </c>
      <c r="B95" s="136"/>
      <c r="C95" s="136"/>
      <c r="D95" s="136"/>
      <c r="E95" s="97">
        <v>2</v>
      </c>
      <c r="F95" s="97">
        <v>2</v>
      </c>
      <c r="G95" s="27">
        <v>2</v>
      </c>
      <c r="I95" s="2">
        <v>2015</v>
      </c>
      <c r="J95" s="18">
        <f>F92*100/F91</f>
        <v>71.35301895107978</v>
      </c>
      <c r="K95" s="17">
        <f>F93*100/F90</f>
        <v>37.12164477441462</v>
      </c>
      <c r="L95" s="40">
        <f>F92*365/F93/365</f>
        <v>2.490769230769231</v>
      </c>
      <c r="M95" s="22">
        <f>F91/F94</f>
        <v>756.3333333333334</v>
      </c>
      <c r="N95" s="22">
        <f>F91/F95</f>
        <v>1134.5</v>
      </c>
      <c r="O95" s="22">
        <f>100000*F94/E87</f>
        <v>6.606037918657653</v>
      </c>
      <c r="P95" s="22">
        <f>100000*F95/E87</f>
        <v>4.404025279105102</v>
      </c>
    </row>
    <row r="96" spans="1:16" ht="16.5" thickBot="1" thickTop="1">
      <c r="A96" s="133" t="s">
        <v>199</v>
      </c>
      <c r="B96" s="133"/>
      <c r="C96" s="133"/>
      <c r="D96" s="133"/>
      <c r="E96" s="133"/>
      <c r="F96" s="122">
        <v>42</v>
      </c>
      <c r="G96" s="124"/>
      <c r="I96" s="15">
        <v>2016</v>
      </c>
      <c r="J96" s="19">
        <f>G92*100/G91</f>
        <v>82.99885836913317</v>
      </c>
      <c r="K96" s="26"/>
      <c r="L96" s="41">
        <f>G92*365/G93/365</f>
        <v>4.881957939721098</v>
      </c>
      <c r="M96" s="23">
        <f>G91/G94</f>
        <v>995.6666666666666</v>
      </c>
      <c r="N96" s="23">
        <f>G91/G95</f>
        <v>1493.5</v>
      </c>
      <c r="O96" s="23">
        <f>100000*G94/E87</f>
        <v>6.606037918657653</v>
      </c>
      <c r="P96" s="23">
        <f>100000*G95/E87</f>
        <v>4.404025279105102</v>
      </c>
    </row>
    <row r="97" spans="1:7" ht="16.5" thickBot="1" thickTop="1">
      <c r="A97" s="134" t="s">
        <v>198</v>
      </c>
      <c r="B97" s="135"/>
      <c r="C97" s="135"/>
      <c r="D97" s="135"/>
      <c r="E97" s="135"/>
      <c r="F97" s="123">
        <v>6</v>
      </c>
      <c r="G97" s="124"/>
    </row>
    <row r="98" ht="15.75" thickTop="1"/>
    <row r="99" spans="2:6" ht="21">
      <c r="B99" s="165" t="s">
        <v>47</v>
      </c>
      <c r="C99" s="166"/>
      <c r="D99" s="166"/>
      <c r="E99" s="166"/>
      <c r="F99" s="166"/>
    </row>
    <row r="100" ht="15.75" thickBot="1"/>
    <row r="101" spans="3:16" ht="15.75" customHeight="1" thickBot="1" thickTop="1">
      <c r="C101" s="132" t="s">
        <v>103</v>
      </c>
      <c r="D101" s="137"/>
      <c r="E101" s="137">
        <v>83274</v>
      </c>
      <c r="F101" s="137"/>
      <c r="G101" s="138"/>
      <c r="J101" s="147" t="s">
        <v>202</v>
      </c>
      <c r="K101" s="150" t="s">
        <v>200</v>
      </c>
      <c r="L101" s="145" t="s">
        <v>201</v>
      </c>
      <c r="M101" s="152" t="s">
        <v>84</v>
      </c>
      <c r="N101" s="153"/>
      <c r="O101" s="152" t="s">
        <v>85</v>
      </c>
      <c r="P101" s="153"/>
    </row>
    <row r="102" spans="2:16" ht="16.5" thickBot="1" thickTop="1">
      <c r="B102" s="164" t="s">
        <v>95</v>
      </c>
      <c r="C102" s="130"/>
      <c r="E102" s="9">
        <v>2014</v>
      </c>
      <c r="F102" s="9">
        <v>2015</v>
      </c>
      <c r="G102" s="9">
        <v>2016</v>
      </c>
      <c r="J102" s="148"/>
      <c r="K102" s="150"/>
      <c r="L102" s="146"/>
      <c r="M102" s="154"/>
      <c r="N102" s="155"/>
      <c r="O102" s="154"/>
      <c r="P102" s="155"/>
    </row>
    <row r="103" spans="1:16" ht="16.5" thickBot="1" thickTop="1">
      <c r="A103" s="136" t="s">
        <v>1</v>
      </c>
      <c r="B103" s="136"/>
      <c r="C103" s="136"/>
      <c r="D103" s="136"/>
      <c r="E103" s="97">
        <v>508</v>
      </c>
      <c r="F103" s="97">
        <v>744</v>
      </c>
      <c r="G103" s="27">
        <v>612</v>
      </c>
      <c r="J103" s="148"/>
      <c r="K103" s="150"/>
      <c r="L103" s="146"/>
      <c r="M103" s="154"/>
      <c r="N103" s="155"/>
      <c r="O103" s="154"/>
      <c r="P103" s="155"/>
    </row>
    <row r="104" spans="1:16" ht="16.5" thickBot="1" thickTop="1">
      <c r="A104" s="136" t="s">
        <v>9</v>
      </c>
      <c r="B104" s="136"/>
      <c r="C104" s="136"/>
      <c r="D104" s="136"/>
      <c r="E104" s="97">
        <v>1807</v>
      </c>
      <c r="F104" s="97">
        <v>2251</v>
      </c>
      <c r="G104" s="27">
        <v>2068</v>
      </c>
      <c r="J104" s="148"/>
      <c r="K104" s="150"/>
      <c r="L104" s="146"/>
      <c r="M104" s="154"/>
      <c r="N104" s="155"/>
      <c r="O104" s="154"/>
      <c r="P104" s="155"/>
    </row>
    <row r="105" spans="1:16" ht="16.5" thickBot="1" thickTop="1">
      <c r="A105" s="136" t="s">
        <v>3</v>
      </c>
      <c r="B105" s="136"/>
      <c r="C105" s="136"/>
      <c r="D105" s="136"/>
      <c r="E105" s="97">
        <v>2315</v>
      </c>
      <c r="F105" s="97">
        <v>2995</v>
      </c>
      <c r="G105" s="27">
        <v>2680</v>
      </c>
      <c r="J105" s="148"/>
      <c r="K105" s="150"/>
      <c r="L105" s="146"/>
      <c r="M105" s="154"/>
      <c r="N105" s="155"/>
      <c r="O105" s="154"/>
      <c r="P105" s="155"/>
    </row>
    <row r="106" spans="1:16" ht="16.5" thickBot="1" thickTop="1">
      <c r="A106" s="136" t="s">
        <v>4</v>
      </c>
      <c r="B106" s="136"/>
      <c r="C106" s="136"/>
      <c r="D106" s="136"/>
      <c r="E106" s="97">
        <v>744</v>
      </c>
      <c r="F106" s="97">
        <v>612</v>
      </c>
      <c r="G106" s="109">
        <f>G105-G107</f>
        <v>490.73123056419354</v>
      </c>
      <c r="J106" s="148"/>
      <c r="K106" s="150"/>
      <c r="L106" s="146"/>
      <c r="M106" s="156"/>
      <c r="N106" s="157"/>
      <c r="O106" s="156"/>
      <c r="P106" s="157"/>
    </row>
    <row r="107" spans="1:16" ht="16.5" thickBot="1" thickTop="1">
      <c r="A107" s="136" t="s">
        <v>5</v>
      </c>
      <c r="B107" s="136"/>
      <c r="C107" s="136"/>
      <c r="D107" s="136"/>
      <c r="E107" s="97">
        <f>E105-E106</f>
        <v>1571</v>
      </c>
      <c r="F107" s="97">
        <f>F105-F106</f>
        <v>2383</v>
      </c>
      <c r="G107" s="109">
        <f>K109*G104/100</f>
        <v>2189.2687694358065</v>
      </c>
      <c r="J107" s="149"/>
      <c r="K107" s="150"/>
      <c r="L107" s="146"/>
      <c r="M107" s="20" t="s">
        <v>100</v>
      </c>
      <c r="N107" s="21" t="s">
        <v>101</v>
      </c>
      <c r="O107" s="20" t="s">
        <v>100</v>
      </c>
      <c r="P107" s="21" t="s">
        <v>101</v>
      </c>
    </row>
    <row r="108" spans="1:16" ht="16.5" thickBot="1" thickTop="1">
      <c r="A108" s="136" t="s">
        <v>6</v>
      </c>
      <c r="B108" s="136"/>
      <c r="C108" s="136"/>
      <c r="D108" s="136"/>
      <c r="E108" s="97">
        <v>6</v>
      </c>
      <c r="F108" s="97">
        <v>6</v>
      </c>
      <c r="G108" s="27">
        <v>6</v>
      </c>
      <c r="I108" s="2">
        <v>2014</v>
      </c>
      <c r="J108" s="16">
        <f>E106*100/E105</f>
        <v>32.138228941684666</v>
      </c>
      <c r="K108" s="17">
        <f>E107*100/E104</f>
        <v>86.93967902600996</v>
      </c>
      <c r="L108" s="40">
        <f>E106*365/E107/365</f>
        <v>0.47358370464672184</v>
      </c>
      <c r="M108" s="22">
        <f>E105/E108</f>
        <v>385.8333333333333</v>
      </c>
      <c r="N108" s="22">
        <f>E105/E109</f>
        <v>385.8333333333333</v>
      </c>
      <c r="O108" s="22">
        <f>100000*E108/E101</f>
        <v>7.2051300525974495</v>
      </c>
      <c r="P108" s="22">
        <f>100000*E109/E101</f>
        <v>7.2051300525974495</v>
      </c>
    </row>
    <row r="109" spans="1:16" ht="16.5" thickBot="1" thickTop="1">
      <c r="A109" s="136" t="s">
        <v>7</v>
      </c>
      <c r="B109" s="136"/>
      <c r="C109" s="136"/>
      <c r="D109" s="136"/>
      <c r="E109" s="97">
        <v>6</v>
      </c>
      <c r="F109" s="97">
        <v>6</v>
      </c>
      <c r="G109" s="27">
        <v>5</v>
      </c>
      <c r="I109" s="2">
        <v>2015</v>
      </c>
      <c r="J109" s="18">
        <f>F106*100/F105</f>
        <v>20.43405676126878</v>
      </c>
      <c r="K109" s="17">
        <f>F107*100/F104</f>
        <v>105.86406041759219</v>
      </c>
      <c r="L109" s="40">
        <f>F106*365/F107/365</f>
        <v>0.25681913554343266</v>
      </c>
      <c r="M109" s="22">
        <f>F105/F108</f>
        <v>499.1666666666667</v>
      </c>
      <c r="N109" s="22">
        <f>F105/F109</f>
        <v>499.1666666666667</v>
      </c>
      <c r="O109" s="22">
        <f>100000*F108/E101</f>
        <v>7.2051300525974495</v>
      </c>
      <c r="P109" s="22">
        <f>100000*F109/E101</f>
        <v>7.2051300525974495</v>
      </c>
    </row>
    <row r="110" spans="1:16" ht="16.5" thickBot="1" thickTop="1">
      <c r="A110" s="133" t="s">
        <v>199</v>
      </c>
      <c r="B110" s="133"/>
      <c r="C110" s="133"/>
      <c r="D110" s="133"/>
      <c r="E110" s="133"/>
      <c r="F110" s="122">
        <v>13</v>
      </c>
      <c r="G110" s="124"/>
      <c r="I110" s="15">
        <v>2016</v>
      </c>
      <c r="J110" s="19">
        <f>G106*100/G105</f>
        <v>18.310866812096773</v>
      </c>
      <c r="K110" s="26"/>
      <c r="L110" s="41">
        <f>G106*365/G107/365</f>
        <v>0.2241530311011833</v>
      </c>
      <c r="M110" s="23">
        <f>G105/G108</f>
        <v>446.6666666666667</v>
      </c>
      <c r="N110" s="23">
        <f>G105/G109</f>
        <v>536</v>
      </c>
      <c r="O110" s="23">
        <f>100000*G108/E101</f>
        <v>7.2051300525974495</v>
      </c>
      <c r="P110" s="23">
        <f>100000*G109/E101</f>
        <v>6.004275043831208</v>
      </c>
    </row>
    <row r="111" spans="1:7" ht="16.5" thickBot="1" thickTop="1">
      <c r="A111" s="134" t="s">
        <v>198</v>
      </c>
      <c r="B111" s="135"/>
      <c r="C111" s="135"/>
      <c r="D111" s="135"/>
      <c r="E111" s="135"/>
      <c r="F111" s="123">
        <v>5</v>
      </c>
      <c r="G111" s="124"/>
    </row>
    <row r="112" ht="15.75" thickTop="1"/>
    <row r="113" spans="2:6" ht="21">
      <c r="B113" s="165" t="s">
        <v>48</v>
      </c>
      <c r="C113" s="166"/>
      <c r="D113" s="166"/>
      <c r="E113" s="166"/>
      <c r="F113" s="166"/>
    </row>
    <row r="114" ht="15.75" thickBot="1"/>
    <row r="115" spans="3:16" ht="15.75" customHeight="1" thickBot="1" thickTop="1">
      <c r="C115" s="132" t="s">
        <v>103</v>
      </c>
      <c r="D115" s="137"/>
      <c r="E115" s="137">
        <v>237492</v>
      </c>
      <c r="F115" s="137"/>
      <c r="G115" s="138"/>
      <c r="J115" s="147" t="s">
        <v>202</v>
      </c>
      <c r="K115" s="150" t="s">
        <v>200</v>
      </c>
      <c r="L115" s="145" t="s">
        <v>201</v>
      </c>
      <c r="M115" s="152" t="s">
        <v>84</v>
      </c>
      <c r="N115" s="153"/>
      <c r="O115" s="152" t="s">
        <v>85</v>
      </c>
      <c r="P115" s="153"/>
    </row>
    <row r="116" spans="2:16" ht="16.5" thickBot="1" thickTop="1">
      <c r="B116" s="129" t="s">
        <v>96</v>
      </c>
      <c r="C116" s="130"/>
      <c r="E116" s="9">
        <v>2014</v>
      </c>
      <c r="F116" s="9">
        <v>2015</v>
      </c>
      <c r="G116" s="9">
        <v>2016</v>
      </c>
      <c r="J116" s="148"/>
      <c r="K116" s="150"/>
      <c r="L116" s="146"/>
      <c r="M116" s="154"/>
      <c r="N116" s="155"/>
      <c r="O116" s="154"/>
      <c r="P116" s="155"/>
    </row>
    <row r="117" spans="1:16" ht="16.5" thickBot="1" thickTop="1">
      <c r="A117" s="136" t="s">
        <v>1</v>
      </c>
      <c r="B117" s="136"/>
      <c r="C117" s="136"/>
      <c r="D117" s="136"/>
      <c r="E117" s="97">
        <v>508</v>
      </c>
      <c r="F117" s="97">
        <v>744</v>
      </c>
      <c r="G117" s="27">
        <v>111</v>
      </c>
      <c r="J117" s="148"/>
      <c r="K117" s="150"/>
      <c r="L117" s="146"/>
      <c r="M117" s="154"/>
      <c r="N117" s="155"/>
      <c r="O117" s="154"/>
      <c r="P117" s="155"/>
    </row>
    <row r="118" spans="1:16" ht="16.5" thickBot="1" thickTop="1">
      <c r="A118" s="136" t="s">
        <v>9</v>
      </c>
      <c r="B118" s="136"/>
      <c r="C118" s="136"/>
      <c r="D118" s="136"/>
      <c r="E118" s="97">
        <v>1807</v>
      </c>
      <c r="F118" s="97">
        <v>2251</v>
      </c>
      <c r="G118" s="27">
        <v>1948</v>
      </c>
      <c r="J118" s="148"/>
      <c r="K118" s="150"/>
      <c r="L118" s="146"/>
      <c r="M118" s="154"/>
      <c r="N118" s="155"/>
      <c r="O118" s="154"/>
      <c r="P118" s="155"/>
    </row>
    <row r="119" spans="1:16" ht="16.5" thickBot="1" thickTop="1">
      <c r="A119" s="136" t="s">
        <v>3</v>
      </c>
      <c r="B119" s="136"/>
      <c r="C119" s="136"/>
      <c r="D119" s="136"/>
      <c r="E119" s="97">
        <v>2315</v>
      </c>
      <c r="F119" s="97">
        <v>2995</v>
      </c>
      <c r="G119" s="27">
        <v>2059</v>
      </c>
      <c r="J119" s="148"/>
      <c r="K119" s="150"/>
      <c r="L119" s="146"/>
      <c r="M119" s="154"/>
      <c r="N119" s="155"/>
      <c r="O119" s="154"/>
      <c r="P119" s="155"/>
    </row>
    <row r="120" spans="1:16" ht="16.5" thickBot="1" thickTop="1">
      <c r="A120" s="136" t="s">
        <v>4</v>
      </c>
      <c r="B120" s="136"/>
      <c r="C120" s="136"/>
      <c r="D120" s="136"/>
      <c r="E120" s="97">
        <v>744</v>
      </c>
      <c r="F120" s="97">
        <v>111</v>
      </c>
      <c r="G120" s="109">
        <f>G119-G121</f>
        <v>-436.7938693913816</v>
      </c>
      <c r="J120" s="148"/>
      <c r="K120" s="150"/>
      <c r="L120" s="146"/>
      <c r="M120" s="156"/>
      <c r="N120" s="157"/>
      <c r="O120" s="156"/>
      <c r="P120" s="157"/>
    </row>
    <row r="121" spans="1:16" ht="16.5" thickBot="1" thickTop="1">
      <c r="A121" s="136" t="s">
        <v>5</v>
      </c>
      <c r="B121" s="136"/>
      <c r="C121" s="136"/>
      <c r="D121" s="136"/>
      <c r="E121" s="97">
        <f>E119-E120</f>
        <v>1571</v>
      </c>
      <c r="F121" s="97">
        <f>F119-F120</f>
        <v>2884</v>
      </c>
      <c r="G121" s="109">
        <f>K123*G118/100</f>
        <v>2495.7938693913816</v>
      </c>
      <c r="J121" s="149"/>
      <c r="K121" s="150"/>
      <c r="L121" s="146"/>
      <c r="M121" s="20" t="s">
        <v>100</v>
      </c>
      <c r="N121" s="21" t="s">
        <v>101</v>
      </c>
      <c r="O121" s="20" t="s">
        <v>100</v>
      </c>
      <c r="P121" s="21" t="s">
        <v>101</v>
      </c>
    </row>
    <row r="122" spans="1:16" ht="16.5" thickBot="1" thickTop="1">
      <c r="A122" s="136" t="s">
        <v>6</v>
      </c>
      <c r="B122" s="136"/>
      <c r="C122" s="136"/>
      <c r="D122" s="136"/>
      <c r="E122" s="97">
        <v>4</v>
      </c>
      <c r="F122" s="97">
        <v>5</v>
      </c>
      <c r="G122" s="126">
        <v>5</v>
      </c>
      <c r="I122" s="2">
        <v>2014</v>
      </c>
      <c r="J122" s="16">
        <f>E120*100/E119</f>
        <v>32.138228941684666</v>
      </c>
      <c r="K122" s="17">
        <f>E121*100/E118</f>
        <v>86.93967902600996</v>
      </c>
      <c r="L122" s="40">
        <f>E120*365/E121/365</f>
        <v>0.47358370464672184</v>
      </c>
      <c r="M122" s="22">
        <f>E119/E122</f>
        <v>578.75</v>
      </c>
      <c r="N122" s="22">
        <f>E119/E123</f>
        <v>578.75</v>
      </c>
      <c r="O122" s="22">
        <f>100000*E122/E115</f>
        <v>1.684267259528742</v>
      </c>
      <c r="P122" s="22">
        <f>100000*E123/E115</f>
        <v>1.684267259528742</v>
      </c>
    </row>
    <row r="123" spans="1:16" ht="16.5" thickBot="1" thickTop="1">
      <c r="A123" s="136" t="s">
        <v>7</v>
      </c>
      <c r="B123" s="136"/>
      <c r="C123" s="136"/>
      <c r="D123" s="136"/>
      <c r="E123" s="97">
        <v>4</v>
      </c>
      <c r="F123" s="97">
        <v>4</v>
      </c>
      <c r="G123" s="114">
        <v>4</v>
      </c>
      <c r="I123" s="2">
        <v>2015</v>
      </c>
      <c r="J123" s="18">
        <f>F120*100/F119</f>
        <v>3.706176961602671</v>
      </c>
      <c r="K123" s="17">
        <f>F121*100/F118</f>
        <v>128.1208351843625</v>
      </c>
      <c r="L123" s="40">
        <f>F120*365/F121/365</f>
        <v>0.0384882108183079</v>
      </c>
      <c r="M123" s="22">
        <f>F119/F122</f>
        <v>599</v>
      </c>
      <c r="N123" s="22">
        <f>F119/F123</f>
        <v>748.75</v>
      </c>
      <c r="O123" s="22">
        <f>100000*F122/E115</f>
        <v>2.1053340744109277</v>
      </c>
      <c r="P123" s="22">
        <f>100000*F123/E115</f>
        <v>1.684267259528742</v>
      </c>
    </row>
    <row r="124" spans="1:16" ht="16.5" thickBot="1" thickTop="1">
      <c r="A124" s="133" t="s">
        <v>199</v>
      </c>
      <c r="B124" s="133"/>
      <c r="C124" s="133"/>
      <c r="D124" s="133"/>
      <c r="E124" s="133"/>
      <c r="F124" s="122">
        <v>10</v>
      </c>
      <c r="G124" s="124"/>
      <c r="I124" s="15">
        <v>2016</v>
      </c>
      <c r="J124" s="19">
        <f>G120*100/G119</f>
        <v>-21.213883894676133</v>
      </c>
      <c r="K124" s="26"/>
      <c r="L124" s="41">
        <f>G120*365/G121/365</f>
        <v>-0.1750119970836763</v>
      </c>
      <c r="M124" s="23">
        <f>G119/G122</f>
        <v>411.8</v>
      </c>
      <c r="N124" s="23">
        <f>G119/G123</f>
        <v>514.75</v>
      </c>
      <c r="O124" s="23">
        <f>100000*G122/E115</f>
        <v>2.1053340744109277</v>
      </c>
      <c r="P124" s="23">
        <f>100000*G123/E115</f>
        <v>1.684267259528742</v>
      </c>
    </row>
    <row r="125" spans="1:7" ht="16.5" thickBot="1" thickTop="1">
      <c r="A125" s="134" t="s">
        <v>198</v>
      </c>
      <c r="B125" s="135"/>
      <c r="C125" s="135"/>
      <c r="D125" s="135"/>
      <c r="E125" s="135"/>
      <c r="F125" s="123">
        <v>8</v>
      </c>
      <c r="G125" s="124"/>
    </row>
    <row r="126" ht="15.75" thickTop="1"/>
    <row r="127" spans="2:6" ht="21">
      <c r="B127" s="165" t="s">
        <v>49</v>
      </c>
      <c r="C127" s="166"/>
      <c r="D127" s="166"/>
      <c r="E127" s="166"/>
      <c r="F127" s="166"/>
    </row>
    <row r="128" ht="15.75" thickBot="1"/>
    <row r="129" spans="3:16" ht="15.75" customHeight="1" thickBot="1" thickTop="1">
      <c r="C129" s="132" t="s">
        <v>103</v>
      </c>
      <c r="D129" s="137"/>
      <c r="E129" s="137">
        <v>153734</v>
      </c>
      <c r="F129" s="137"/>
      <c r="G129" s="138"/>
      <c r="J129" s="147" t="s">
        <v>202</v>
      </c>
      <c r="K129" s="150" t="s">
        <v>200</v>
      </c>
      <c r="L129" s="145" t="s">
        <v>201</v>
      </c>
      <c r="M129" s="152" t="s">
        <v>84</v>
      </c>
      <c r="N129" s="153"/>
      <c r="O129" s="152" t="s">
        <v>85</v>
      </c>
      <c r="P129" s="153"/>
    </row>
    <row r="130" spans="2:16" ht="16.5" thickBot="1" thickTop="1">
      <c r="B130" s="164" t="s">
        <v>95</v>
      </c>
      <c r="C130" s="130"/>
      <c r="E130" s="9">
        <v>2014</v>
      </c>
      <c r="F130" s="9">
        <v>2015</v>
      </c>
      <c r="G130" s="9">
        <v>2016</v>
      </c>
      <c r="J130" s="148"/>
      <c r="K130" s="150"/>
      <c r="L130" s="146"/>
      <c r="M130" s="154"/>
      <c r="N130" s="155"/>
      <c r="O130" s="154"/>
      <c r="P130" s="155"/>
    </row>
    <row r="131" spans="1:16" ht="16.5" thickBot="1" thickTop="1">
      <c r="A131" s="136" t="s">
        <v>1</v>
      </c>
      <c r="B131" s="136"/>
      <c r="C131" s="136"/>
      <c r="D131" s="136"/>
      <c r="E131" s="97">
        <v>1028</v>
      </c>
      <c r="F131" s="97">
        <v>1195</v>
      </c>
      <c r="G131" s="27">
        <v>1376</v>
      </c>
      <c r="J131" s="148"/>
      <c r="K131" s="150"/>
      <c r="L131" s="146"/>
      <c r="M131" s="154"/>
      <c r="N131" s="155"/>
      <c r="O131" s="154"/>
      <c r="P131" s="155"/>
    </row>
    <row r="132" spans="1:16" ht="16.5" thickBot="1" thickTop="1">
      <c r="A132" s="136" t="s">
        <v>9</v>
      </c>
      <c r="B132" s="136"/>
      <c r="C132" s="136"/>
      <c r="D132" s="136"/>
      <c r="E132" s="97">
        <v>3834</v>
      </c>
      <c r="F132" s="97">
        <v>3795</v>
      </c>
      <c r="G132" s="27">
        <v>4148</v>
      </c>
      <c r="J132" s="148"/>
      <c r="K132" s="150"/>
      <c r="L132" s="146"/>
      <c r="M132" s="154"/>
      <c r="N132" s="155"/>
      <c r="O132" s="154"/>
      <c r="P132" s="155"/>
    </row>
    <row r="133" spans="1:16" ht="16.5" thickBot="1" thickTop="1">
      <c r="A133" s="136" t="s">
        <v>3</v>
      </c>
      <c r="B133" s="136"/>
      <c r="C133" s="136"/>
      <c r="D133" s="136"/>
      <c r="E133" s="97">
        <v>4862</v>
      </c>
      <c r="F133" s="97">
        <v>4990</v>
      </c>
      <c r="G133" s="27">
        <v>5524</v>
      </c>
      <c r="J133" s="148"/>
      <c r="K133" s="150"/>
      <c r="L133" s="146"/>
      <c r="M133" s="154"/>
      <c r="N133" s="155"/>
      <c r="O133" s="154"/>
      <c r="P133" s="155"/>
    </row>
    <row r="134" spans="1:16" ht="16.5" thickBot="1" thickTop="1">
      <c r="A134" s="136" t="s">
        <v>4</v>
      </c>
      <c r="B134" s="136"/>
      <c r="C134" s="136"/>
      <c r="D134" s="136"/>
      <c r="E134" s="97">
        <v>1195</v>
      </c>
      <c r="F134" s="97">
        <v>1376</v>
      </c>
      <c r="G134" s="109">
        <f>G133-G135</f>
        <v>1573.8361001317521</v>
      </c>
      <c r="J134" s="148"/>
      <c r="K134" s="150"/>
      <c r="L134" s="146"/>
      <c r="M134" s="156"/>
      <c r="N134" s="157"/>
      <c r="O134" s="156"/>
      <c r="P134" s="157"/>
    </row>
    <row r="135" spans="1:16" ht="16.5" thickBot="1" thickTop="1">
      <c r="A135" s="136" t="s">
        <v>5</v>
      </c>
      <c r="B135" s="136"/>
      <c r="C135" s="136"/>
      <c r="D135" s="136"/>
      <c r="E135" s="97">
        <f>E133-E134</f>
        <v>3667</v>
      </c>
      <c r="F135" s="97">
        <f>F133-F134</f>
        <v>3614</v>
      </c>
      <c r="G135" s="109">
        <f>K137*G132/100</f>
        <v>3950.163899868248</v>
      </c>
      <c r="J135" s="149"/>
      <c r="K135" s="150"/>
      <c r="L135" s="146"/>
      <c r="M135" s="20" t="s">
        <v>100</v>
      </c>
      <c r="N135" s="21" t="s">
        <v>101</v>
      </c>
      <c r="O135" s="20" t="s">
        <v>100</v>
      </c>
      <c r="P135" s="21" t="s">
        <v>101</v>
      </c>
    </row>
    <row r="136" spans="1:16" ht="16.5" thickBot="1" thickTop="1">
      <c r="A136" s="136" t="s">
        <v>6</v>
      </c>
      <c r="B136" s="136"/>
      <c r="C136" s="136"/>
      <c r="D136" s="136"/>
      <c r="E136" s="97">
        <v>10</v>
      </c>
      <c r="F136" s="97">
        <v>9</v>
      </c>
      <c r="G136" s="27">
        <v>9</v>
      </c>
      <c r="I136" s="2">
        <v>2014</v>
      </c>
      <c r="J136" s="16">
        <f>E134*100/E133</f>
        <v>24.57836281365693</v>
      </c>
      <c r="K136" s="17">
        <f>E135*100/E132</f>
        <v>95.64423578508085</v>
      </c>
      <c r="L136" s="40">
        <f>E134*365/E135/365</f>
        <v>0.32587946550313607</v>
      </c>
      <c r="M136" s="22">
        <f>E133/E136</f>
        <v>486.2</v>
      </c>
      <c r="N136" s="22">
        <f>E133/E137</f>
        <v>607.75</v>
      </c>
      <c r="O136" s="22">
        <f>100000*E136/E129</f>
        <v>6.50474195688657</v>
      </c>
      <c r="P136" s="22">
        <f>100000*E137/E129</f>
        <v>5.203793565509256</v>
      </c>
    </row>
    <row r="137" spans="1:16" ht="16.5" thickBot="1" thickTop="1">
      <c r="A137" s="136" t="s">
        <v>7</v>
      </c>
      <c r="B137" s="136"/>
      <c r="C137" s="136"/>
      <c r="D137" s="136"/>
      <c r="E137" s="97">
        <v>8</v>
      </c>
      <c r="F137" s="97">
        <v>6</v>
      </c>
      <c r="G137" s="27">
        <v>6</v>
      </c>
      <c r="I137" s="2">
        <v>2015</v>
      </c>
      <c r="J137" s="18">
        <f>F134*100/F133</f>
        <v>27.5751503006012</v>
      </c>
      <c r="K137" s="17">
        <f>F135*100/F132</f>
        <v>95.23056653491436</v>
      </c>
      <c r="L137" s="40">
        <f>F134*365/F135/365</f>
        <v>0.3807415605976757</v>
      </c>
      <c r="M137" s="22">
        <f>F133/F136</f>
        <v>554.4444444444445</v>
      </c>
      <c r="N137" s="22">
        <f>F133/F137</f>
        <v>831.6666666666666</v>
      </c>
      <c r="O137" s="22">
        <f>100000*F136/E129</f>
        <v>5.854267761197914</v>
      </c>
      <c r="P137" s="22">
        <f>100000*F137/E129</f>
        <v>3.9028451741319423</v>
      </c>
    </row>
    <row r="138" spans="1:16" ht="16.5" thickBot="1" thickTop="1">
      <c r="A138" s="133" t="s">
        <v>199</v>
      </c>
      <c r="B138" s="133"/>
      <c r="C138" s="133"/>
      <c r="D138" s="133"/>
      <c r="E138" s="133"/>
      <c r="F138" s="122">
        <v>30</v>
      </c>
      <c r="G138" s="124"/>
      <c r="I138" s="15">
        <v>2016</v>
      </c>
      <c r="J138" s="19">
        <f>G134*100/G133</f>
        <v>28.490877989351052</v>
      </c>
      <c r="K138" s="26"/>
      <c r="L138" s="41">
        <f>G134*365/G135/365</f>
        <v>0.39842298700169004</v>
      </c>
      <c r="M138" s="23">
        <f>G133/G136</f>
        <v>613.7777777777778</v>
      </c>
      <c r="N138" s="23">
        <f>G133/G137</f>
        <v>920.6666666666666</v>
      </c>
      <c r="O138" s="23">
        <f>100000*G136/E129</f>
        <v>5.854267761197914</v>
      </c>
      <c r="P138" s="23">
        <f>100000*G137/E129</f>
        <v>3.9028451741319423</v>
      </c>
    </row>
    <row r="139" spans="1:7" ht="16.5" thickBot="1" thickTop="1">
      <c r="A139" s="134" t="s">
        <v>198</v>
      </c>
      <c r="B139" s="135"/>
      <c r="C139" s="135"/>
      <c r="D139" s="135"/>
      <c r="E139" s="135"/>
      <c r="F139" s="123">
        <v>12</v>
      </c>
      <c r="G139" s="124"/>
    </row>
    <row r="140" ht="15.75" thickTop="1"/>
    <row r="141" spans="2:6" ht="21">
      <c r="B141" s="165" t="s">
        <v>51</v>
      </c>
      <c r="C141" s="166"/>
      <c r="D141" s="166"/>
      <c r="E141" s="166"/>
      <c r="F141" s="166"/>
    </row>
    <row r="142" ht="15.75" thickBot="1"/>
    <row r="143" spans="3:16" ht="15.75" customHeight="1" thickBot="1" thickTop="1">
      <c r="C143" s="132" t="s">
        <v>103</v>
      </c>
      <c r="D143" s="137"/>
      <c r="E143" s="137">
        <v>41819</v>
      </c>
      <c r="F143" s="137"/>
      <c r="G143" s="138"/>
      <c r="J143" s="147" t="s">
        <v>202</v>
      </c>
      <c r="K143" s="150" t="s">
        <v>200</v>
      </c>
      <c r="L143" s="145" t="s">
        <v>201</v>
      </c>
      <c r="M143" s="152" t="s">
        <v>84</v>
      </c>
      <c r="N143" s="153"/>
      <c r="O143" s="152" t="s">
        <v>85</v>
      </c>
      <c r="P143" s="153"/>
    </row>
    <row r="144" spans="2:16" ht="16.5" thickBot="1" thickTop="1">
      <c r="B144" s="164" t="s">
        <v>95</v>
      </c>
      <c r="C144" s="130"/>
      <c r="E144" s="9">
        <v>2014</v>
      </c>
      <c r="F144" s="9">
        <v>2015</v>
      </c>
      <c r="G144" s="9">
        <v>2016</v>
      </c>
      <c r="J144" s="148"/>
      <c r="K144" s="150"/>
      <c r="L144" s="146"/>
      <c r="M144" s="154"/>
      <c r="N144" s="155"/>
      <c r="O144" s="154"/>
      <c r="P144" s="155"/>
    </row>
    <row r="145" spans="1:16" ht="16.5" thickBot="1" thickTop="1">
      <c r="A145" s="136" t="s">
        <v>1</v>
      </c>
      <c r="B145" s="136"/>
      <c r="C145" s="136"/>
      <c r="D145" s="136"/>
      <c r="E145" s="97">
        <v>299</v>
      </c>
      <c r="F145" s="97">
        <v>205</v>
      </c>
      <c r="G145" s="27">
        <v>213</v>
      </c>
      <c r="J145" s="148"/>
      <c r="K145" s="150"/>
      <c r="L145" s="146"/>
      <c r="M145" s="154"/>
      <c r="N145" s="155"/>
      <c r="O145" s="154"/>
      <c r="P145" s="155"/>
    </row>
    <row r="146" spans="1:16" ht="16.5" thickBot="1" thickTop="1">
      <c r="A146" s="136" t="s">
        <v>9</v>
      </c>
      <c r="B146" s="136"/>
      <c r="C146" s="136"/>
      <c r="D146" s="136"/>
      <c r="E146" s="97">
        <v>1122</v>
      </c>
      <c r="F146" s="97">
        <v>1048</v>
      </c>
      <c r="G146" s="27">
        <v>700</v>
      </c>
      <c r="J146" s="148"/>
      <c r="K146" s="150"/>
      <c r="L146" s="146"/>
      <c r="M146" s="154"/>
      <c r="N146" s="155"/>
      <c r="O146" s="154"/>
      <c r="P146" s="155"/>
    </row>
    <row r="147" spans="1:16" ht="16.5" thickBot="1" thickTop="1">
      <c r="A147" s="136" t="s">
        <v>3</v>
      </c>
      <c r="B147" s="136"/>
      <c r="C147" s="136"/>
      <c r="D147" s="136"/>
      <c r="E147" s="97">
        <v>1421</v>
      </c>
      <c r="F147" s="97">
        <v>1253</v>
      </c>
      <c r="G147" s="27">
        <v>913</v>
      </c>
      <c r="J147" s="148"/>
      <c r="K147" s="150"/>
      <c r="L147" s="146"/>
      <c r="M147" s="154"/>
      <c r="N147" s="155"/>
      <c r="O147" s="154"/>
      <c r="P147" s="155"/>
    </row>
    <row r="148" spans="1:16" ht="16.5" thickBot="1" thickTop="1">
      <c r="A148" s="136" t="s">
        <v>4</v>
      </c>
      <c r="B148" s="136"/>
      <c r="C148" s="136"/>
      <c r="D148" s="136"/>
      <c r="E148" s="97">
        <v>205</v>
      </c>
      <c r="F148" s="97">
        <v>213</v>
      </c>
      <c r="G148" s="109">
        <f>G147-G149</f>
        <v>218.34351145038158</v>
      </c>
      <c r="J148" s="148"/>
      <c r="K148" s="150"/>
      <c r="L148" s="146"/>
      <c r="M148" s="156"/>
      <c r="N148" s="157"/>
      <c r="O148" s="156"/>
      <c r="P148" s="157"/>
    </row>
    <row r="149" spans="1:16" ht="16.5" thickBot="1" thickTop="1">
      <c r="A149" s="136" t="s">
        <v>5</v>
      </c>
      <c r="B149" s="136"/>
      <c r="C149" s="136"/>
      <c r="D149" s="136"/>
      <c r="E149" s="97">
        <f>E147-E148</f>
        <v>1216</v>
      </c>
      <c r="F149" s="97">
        <f>F147-F148</f>
        <v>1040</v>
      </c>
      <c r="G149" s="109">
        <f>K151*G146/100</f>
        <v>694.6564885496184</v>
      </c>
      <c r="J149" s="149"/>
      <c r="K149" s="150"/>
      <c r="L149" s="146"/>
      <c r="M149" s="20" t="s">
        <v>100</v>
      </c>
      <c r="N149" s="21" t="s">
        <v>101</v>
      </c>
      <c r="O149" s="20" t="s">
        <v>100</v>
      </c>
      <c r="P149" s="21" t="s">
        <v>101</v>
      </c>
    </row>
    <row r="150" spans="1:16" ht="16.5" thickBot="1" thickTop="1">
      <c r="A150" s="136" t="s">
        <v>6</v>
      </c>
      <c r="B150" s="136"/>
      <c r="C150" s="136"/>
      <c r="D150" s="136"/>
      <c r="E150" s="97">
        <v>2</v>
      </c>
      <c r="F150" s="97">
        <v>2</v>
      </c>
      <c r="G150" s="27">
        <v>2</v>
      </c>
      <c r="I150" s="2">
        <v>2014</v>
      </c>
      <c r="J150" s="16">
        <f>E148*100/E147</f>
        <v>14.42646023926812</v>
      </c>
      <c r="K150" s="17">
        <f>E149*100/E146</f>
        <v>108.37789661319073</v>
      </c>
      <c r="L150" s="40">
        <f>E148*365/E149/365</f>
        <v>0.16858552631578946</v>
      </c>
      <c r="M150" s="22">
        <f>E147/E150</f>
        <v>710.5</v>
      </c>
      <c r="N150" s="22">
        <f>E147/E151</f>
        <v>710.5</v>
      </c>
      <c r="O150" s="22">
        <f>100000*E150/E143</f>
        <v>4.782515124704082</v>
      </c>
      <c r="P150" s="22">
        <f>100000*E151/E143</f>
        <v>4.782515124704082</v>
      </c>
    </row>
    <row r="151" spans="1:16" ht="16.5" thickBot="1" thickTop="1">
      <c r="A151" s="136" t="s">
        <v>7</v>
      </c>
      <c r="B151" s="136"/>
      <c r="C151" s="136"/>
      <c r="D151" s="136"/>
      <c r="E151" s="97">
        <v>2</v>
      </c>
      <c r="F151" s="97">
        <v>1</v>
      </c>
      <c r="G151" s="27">
        <v>1</v>
      </c>
      <c r="I151" s="2">
        <v>2015</v>
      </c>
      <c r="J151" s="18">
        <f>F148*100/F147</f>
        <v>16.999201915403034</v>
      </c>
      <c r="K151" s="17">
        <f>F149*100/F146</f>
        <v>99.23664122137404</v>
      </c>
      <c r="L151" s="40">
        <f>F148*365/F149/365</f>
        <v>0.2048076923076923</v>
      </c>
      <c r="M151" s="22">
        <f>F147/F150</f>
        <v>626.5</v>
      </c>
      <c r="N151" s="22">
        <f>F147/F151</f>
        <v>1253</v>
      </c>
      <c r="O151" s="22">
        <f>100000*F150/E143</f>
        <v>4.782515124704082</v>
      </c>
      <c r="P151" s="22">
        <f>100000*F151/E143</f>
        <v>2.391257562352041</v>
      </c>
    </row>
    <row r="152" spans="1:16" ht="16.5" thickBot="1" thickTop="1">
      <c r="A152" s="133" t="s">
        <v>199</v>
      </c>
      <c r="B152" s="133"/>
      <c r="C152" s="133"/>
      <c r="D152" s="133"/>
      <c r="E152" s="133"/>
      <c r="F152" s="122">
        <v>41</v>
      </c>
      <c r="G152" s="124"/>
      <c r="I152" s="15">
        <v>2016</v>
      </c>
      <c r="J152" s="19">
        <f>G148*100/G147</f>
        <v>23.9149519660878</v>
      </c>
      <c r="K152" s="26"/>
      <c r="L152" s="41">
        <f>G148*365/G149/365</f>
        <v>0.3143186813186811</v>
      </c>
      <c r="M152" s="23">
        <f>G147/G150</f>
        <v>456.5</v>
      </c>
      <c r="N152" s="23">
        <f>G147/G151</f>
        <v>913</v>
      </c>
      <c r="O152" s="23">
        <f>100000*G150/E143</f>
        <v>4.782515124704082</v>
      </c>
      <c r="P152" s="23">
        <f>100000*G151/E143</f>
        <v>2.391257562352041</v>
      </c>
    </row>
    <row r="153" spans="1:7" ht="16.5" thickBot="1" thickTop="1">
      <c r="A153" s="134" t="s">
        <v>198</v>
      </c>
      <c r="B153" s="135"/>
      <c r="C153" s="135"/>
      <c r="D153" s="135"/>
      <c r="E153" s="135"/>
      <c r="F153" s="123">
        <v>3</v>
      </c>
      <c r="G153" s="124"/>
    </row>
    <row r="154" ht="15.75" thickTop="1">
      <c r="G154" s="4"/>
    </row>
    <row r="155" spans="2:6" ht="21">
      <c r="B155" s="165" t="s">
        <v>50</v>
      </c>
      <c r="C155" s="166"/>
      <c r="D155" s="166"/>
      <c r="E155" s="166"/>
      <c r="F155" s="166"/>
    </row>
    <row r="156" ht="15.75" thickBot="1"/>
    <row r="157" spans="3:16" ht="15.75" customHeight="1" thickBot="1" thickTop="1">
      <c r="C157" s="132" t="s">
        <v>103</v>
      </c>
      <c r="D157" s="137"/>
      <c r="E157" s="137">
        <v>41939</v>
      </c>
      <c r="F157" s="137"/>
      <c r="G157" s="138"/>
      <c r="J157" s="147" t="s">
        <v>202</v>
      </c>
      <c r="K157" s="150" t="s">
        <v>200</v>
      </c>
      <c r="L157" s="145" t="s">
        <v>201</v>
      </c>
      <c r="M157" s="152" t="s">
        <v>84</v>
      </c>
      <c r="N157" s="153"/>
      <c r="O157" s="152" t="s">
        <v>85</v>
      </c>
      <c r="P157" s="153"/>
    </row>
    <row r="158" spans="2:16" ht="16.5" thickBot="1" thickTop="1">
      <c r="B158" s="164" t="s">
        <v>95</v>
      </c>
      <c r="C158" s="130"/>
      <c r="E158" s="9">
        <v>2014</v>
      </c>
      <c r="F158" s="9">
        <v>2015</v>
      </c>
      <c r="G158" s="9">
        <v>2016</v>
      </c>
      <c r="J158" s="148"/>
      <c r="K158" s="150"/>
      <c r="L158" s="146"/>
      <c r="M158" s="154"/>
      <c r="N158" s="155"/>
      <c r="O158" s="154"/>
      <c r="P158" s="155"/>
    </row>
    <row r="159" spans="1:16" ht="16.5" thickBot="1" thickTop="1">
      <c r="A159" s="136" t="s">
        <v>1</v>
      </c>
      <c r="B159" s="136"/>
      <c r="C159" s="136"/>
      <c r="D159" s="136"/>
      <c r="E159" s="97">
        <v>0</v>
      </c>
      <c r="F159" s="97">
        <v>402</v>
      </c>
      <c r="G159" s="27">
        <v>248</v>
      </c>
      <c r="J159" s="148"/>
      <c r="K159" s="150"/>
      <c r="L159" s="146"/>
      <c r="M159" s="154"/>
      <c r="N159" s="155"/>
      <c r="O159" s="154"/>
      <c r="P159" s="155"/>
    </row>
    <row r="160" spans="1:16" ht="16.5" thickBot="1" thickTop="1">
      <c r="A160" s="136" t="s">
        <v>9</v>
      </c>
      <c r="B160" s="136"/>
      <c r="C160" s="136"/>
      <c r="D160" s="136"/>
      <c r="E160" s="97">
        <v>1259</v>
      </c>
      <c r="F160" s="97">
        <v>1042</v>
      </c>
      <c r="G160" s="27">
        <v>1164</v>
      </c>
      <c r="J160" s="148"/>
      <c r="K160" s="150"/>
      <c r="L160" s="146"/>
      <c r="M160" s="154"/>
      <c r="N160" s="155"/>
      <c r="O160" s="154"/>
      <c r="P160" s="155"/>
    </row>
    <row r="161" spans="1:16" ht="16.5" thickBot="1" thickTop="1">
      <c r="A161" s="136" t="s">
        <v>3</v>
      </c>
      <c r="B161" s="136"/>
      <c r="C161" s="136"/>
      <c r="D161" s="136"/>
      <c r="E161" s="97">
        <v>1259</v>
      </c>
      <c r="F161" s="97">
        <v>1444</v>
      </c>
      <c r="G161" s="27">
        <v>1412</v>
      </c>
      <c r="J161" s="148"/>
      <c r="K161" s="150"/>
      <c r="L161" s="146"/>
      <c r="M161" s="154"/>
      <c r="N161" s="155"/>
      <c r="O161" s="154"/>
      <c r="P161" s="155"/>
    </row>
    <row r="162" spans="1:16" ht="16.5" thickBot="1" thickTop="1">
      <c r="A162" s="136" t="s">
        <v>4</v>
      </c>
      <c r="B162" s="136"/>
      <c r="C162" s="136"/>
      <c r="D162" s="136"/>
      <c r="E162" s="97">
        <v>402</v>
      </c>
      <c r="F162" s="97">
        <v>248</v>
      </c>
      <c r="G162" s="109">
        <f>G161-G163</f>
        <v>75.96928982725512</v>
      </c>
      <c r="J162" s="148"/>
      <c r="K162" s="150"/>
      <c r="L162" s="146"/>
      <c r="M162" s="156"/>
      <c r="N162" s="157"/>
      <c r="O162" s="156"/>
      <c r="P162" s="157"/>
    </row>
    <row r="163" spans="1:16" ht="16.5" thickBot="1" thickTop="1">
      <c r="A163" s="136" t="s">
        <v>5</v>
      </c>
      <c r="B163" s="136"/>
      <c r="C163" s="136"/>
      <c r="D163" s="136"/>
      <c r="E163" s="97">
        <f>E161-E162</f>
        <v>857</v>
      </c>
      <c r="F163" s="97">
        <f>F161-F162</f>
        <v>1196</v>
      </c>
      <c r="G163" s="109">
        <f>K165*G160/100</f>
        <v>1336.0307101727449</v>
      </c>
      <c r="J163" s="149"/>
      <c r="K163" s="150"/>
      <c r="L163" s="146"/>
      <c r="M163" s="20" t="s">
        <v>100</v>
      </c>
      <c r="N163" s="21" t="s">
        <v>101</v>
      </c>
      <c r="O163" s="20" t="s">
        <v>100</v>
      </c>
      <c r="P163" s="21" t="s">
        <v>101</v>
      </c>
    </row>
    <row r="164" spans="1:16" ht="16.5" thickBot="1" thickTop="1">
      <c r="A164" s="136" t="s">
        <v>6</v>
      </c>
      <c r="B164" s="136"/>
      <c r="C164" s="136"/>
      <c r="D164" s="136"/>
      <c r="E164" s="97">
        <v>2</v>
      </c>
      <c r="F164" s="97">
        <v>2</v>
      </c>
      <c r="G164" s="27">
        <v>2</v>
      </c>
      <c r="I164" s="2">
        <v>2014</v>
      </c>
      <c r="J164" s="16">
        <f>E162*100/E161</f>
        <v>31.93010325655282</v>
      </c>
      <c r="K164" s="17">
        <f>E163*100/E160</f>
        <v>68.06989674344717</v>
      </c>
      <c r="L164" s="40">
        <f>E162*365/E163/365</f>
        <v>0.4690781796966161</v>
      </c>
      <c r="M164" s="22">
        <f>E161/E164</f>
        <v>629.5</v>
      </c>
      <c r="N164" s="22">
        <f>E161/E165</f>
        <v>1259</v>
      </c>
      <c r="O164" s="22">
        <f>100000*E164/E157</f>
        <v>4.768830921099692</v>
      </c>
      <c r="P164" s="22">
        <f>100000*E165/E157</f>
        <v>2.384415460549846</v>
      </c>
    </row>
    <row r="165" spans="1:16" ht="16.5" thickBot="1" thickTop="1">
      <c r="A165" s="136" t="s">
        <v>7</v>
      </c>
      <c r="B165" s="136"/>
      <c r="C165" s="136"/>
      <c r="D165" s="136"/>
      <c r="E165" s="97">
        <v>1</v>
      </c>
      <c r="F165" s="97">
        <v>1</v>
      </c>
      <c r="G165" s="27">
        <v>1</v>
      </c>
      <c r="I165" s="2">
        <v>2015</v>
      </c>
      <c r="J165" s="18">
        <f>F162*100/F161</f>
        <v>17.174515235457065</v>
      </c>
      <c r="K165" s="17">
        <f>F163*100/F160</f>
        <v>114.77927063339732</v>
      </c>
      <c r="L165" s="40">
        <f>F162*365/F163/365</f>
        <v>0.20735785953177258</v>
      </c>
      <c r="M165" s="22">
        <f>F161/F164</f>
        <v>722</v>
      </c>
      <c r="N165" s="22">
        <f>F161/F165</f>
        <v>1444</v>
      </c>
      <c r="O165" s="22">
        <f>100000*F164/E157</f>
        <v>4.768830921099692</v>
      </c>
      <c r="P165" s="22">
        <f>100000*F165/E157</f>
        <v>2.384415460549846</v>
      </c>
    </row>
    <row r="166" spans="1:16" ht="16.5" thickBot="1" thickTop="1">
      <c r="A166" s="133" t="s">
        <v>199</v>
      </c>
      <c r="B166" s="133"/>
      <c r="C166" s="133"/>
      <c r="D166" s="133"/>
      <c r="E166" s="133"/>
      <c r="F166" s="122">
        <v>39</v>
      </c>
      <c r="G166" s="124"/>
      <c r="I166" s="15">
        <v>2016</v>
      </c>
      <c r="J166" s="19">
        <f>G162*100/G161</f>
        <v>5.380261319210703</v>
      </c>
      <c r="K166" s="26"/>
      <c r="L166" s="41">
        <f>G162*365/G163/365</f>
        <v>0.05686193382293774</v>
      </c>
      <c r="M166" s="23">
        <f>G161/G164</f>
        <v>706</v>
      </c>
      <c r="N166" s="23">
        <f>G161/G165</f>
        <v>1412</v>
      </c>
      <c r="O166" s="23">
        <f>100000*G164/E157</f>
        <v>4.768830921099692</v>
      </c>
      <c r="P166" s="23">
        <f>100000*G165/E157</f>
        <v>2.384415460549846</v>
      </c>
    </row>
    <row r="167" spans="1:7" ht="16.5" thickBot="1" thickTop="1">
      <c r="A167" s="134" t="s">
        <v>198</v>
      </c>
      <c r="B167" s="135"/>
      <c r="C167" s="135"/>
      <c r="D167" s="135"/>
      <c r="E167" s="135"/>
      <c r="F167" s="123">
        <v>3</v>
      </c>
      <c r="G167" s="124"/>
    </row>
    <row r="168" ht="15.75" thickTop="1"/>
    <row r="169" spans="2:6" ht="21">
      <c r="B169" s="165" t="s">
        <v>52</v>
      </c>
      <c r="C169" s="166"/>
      <c r="D169" s="166"/>
      <c r="E169" s="166"/>
      <c r="F169" s="166"/>
    </row>
    <row r="170" ht="15.75" thickBot="1"/>
    <row r="171" spans="3:16" ht="15.75" customHeight="1" thickBot="1" thickTop="1">
      <c r="C171" s="132" t="s">
        <v>103</v>
      </c>
      <c r="D171" s="137"/>
      <c r="E171" s="137">
        <v>175063</v>
      </c>
      <c r="F171" s="137"/>
      <c r="G171" s="138"/>
      <c r="J171" s="147" t="s">
        <v>202</v>
      </c>
      <c r="K171" s="150" t="s">
        <v>200</v>
      </c>
      <c r="L171" s="145" t="s">
        <v>201</v>
      </c>
      <c r="M171" s="152" t="s">
        <v>84</v>
      </c>
      <c r="N171" s="153"/>
      <c r="O171" s="152" t="s">
        <v>85</v>
      </c>
      <c r="P171" s="153"/>
    </row>
    <row r="172" spans="2:16" ht="16.5" thickBot="1" thickTop="1">
      <c r="B172" s="129" t="s">
        <v>96</v>
      </c>
      <c r="C172" s="130"/>
      <c r="E172" s="9">
        <v>2014</v>
      </c>
      <c r="F172" s="9">
        <v>2015</v>
      </c>
      <c r="G172" s="9">
        <v>2016</v>
      </c>
      <c r="J172" s="148"/>
      <c r="K172" s="150"/>
      <c r="L172" s="146"/>
      <c r="M172" s="154"/>
      <c r="N172" s="155"/>
      <c r="O172" s="154"/>
      <c r="P172" s="155"/>
    </row>
    <row r="173" spans="1:16" ht="16.5" thickBot="1" thickTop="1">
      <c r="A173" s="136" t="s">
        <v>1</v>
      </c>
      <c r="B173" s="136"/>
      <c r="C173" s="136"/>
      <c r="D173" s="136"/>
      <c r="E173" s="97">
        <v>45</v>
      </c>
      <c r="F173" s="97">
        <v>24</v>
      </c>
      <c r="G173" s="27">
        <v>200</v>
      </c>
      <c r="J173" s="148"/>
      <c r="K173" s="150"/>
      <c r="L173" s="146"/>
      <c r="M173" s="154"/>
      <c r="N173" s="155"/>
      <c r="O173" s="154"/>
      <c r="P173" s="155"/>
    </row>
    <row r="174" spans="1:16" ht="16.5" thickBot="1" thickTop="1">
      <c r="A174" s="136" t="s">
        <v>9</v>
      </c>
      <c r="B174" s="136"/>
      <c r="C174" s="136"/>
      <c r="D174" s="136"/>
      <c r="E174" s="97">
        <v>2229</v>
      </c>
      <c r="F174" s="97">
        <v>2343</v>
      </c>
      <c r="G174" s="27">
        <v>2008</v>
      </c>
      <c r="J174" s="148"/>
      <c r="K174" s="150"/>
      <c r="L174" s="146"/>
      <c r="M174" s="154"/>
      <c r="N174" s="155"/>
      <c r="O174" s="154"/>
      <c r="P174" s="155"/>
    </row>
    <row r="175" spans="1:16" ht="16.5" thickBot="1" thickTop="1">
      <c r="A175" s="136" t="s">
        <v>3</v>
      </c>
      <c r="B175" s="136"/>
      <c r="C175" s="136"/>
      <c r="D175" s="136"/>
      <c r="E175" s="97">
        <v>2274</v>
      </c>
      <c r="F175" s="97">
        <v>2367</v>
      </c>
      <c r="G175" s="27">
        <v>2208</v>
      </c>
      <c r="J175" s="148"/>
      <c r="K175" s="150"/>
      <c r="L175" s="146"/>
      <c r="M175" s="154"/>
      <c r="N175" s="155"/>
      <c r="O175" s="154"/>
      <c r="P175" s="155"/>
    </row>
    <row r="176" spans="1:16" ht="16.5" thickBot="1" thickTop="1">
      <c r="A176" s="136" t="s">
        <v>4</v>
      </c>
      <c r="B176" s="136"/>
      <c r="C176" s="136"/>
      <c r="D176" s="136"/>
      <c r="E176" s="97">
        <v>24</v>
      </c>
      <c r="F176" s="97">
        <v>200</v>
      </c>
      <c r="G176" s="109">
        <f>G175-G177</f>
        <v>350.83568075117364</v>
      </c>
      <c r="J176" s="148"/>
      <c r="K176" s="150"/>
      <c r="L176" s="146"/>
      <c r="M176" s="156"/>
      <c r="N176" s="157"/>
      <c r="O176" s="156"/>
      <c r="P176" s="157"/>
    </row>
    <row r="177" spans="1:16" ht="16.5" thickBot="1" thickTop="1">
      <c r="A177" s="136" t="s">
        <v>5</v>
      </c>
      <c r="B177" s="136"/>
      <c r="C177" s="136"/>
      <c r="D177" s="136"/>
      <c r="E177" s="97">
        <f>E175-E176</f>
        <v>2250</v>
      </c>
      <c r="F177" s="97">
        <f>F175-F176</f>
        <v>2167</v>
      </c>
      <c r="G177" s="109">
        <f>K179*G174/100</f>
        <v>1857.1643192488264</v>
      </c>
      <c r="J177" s="149"/>
      <c r="K177" s="150"/>
      <c r="L177" s="146"/>
      <c r="M177" s="20" t="s">
        <v>100</v>
      </c>
      <c r="N177" s="21" t="s">
        <v>101</v>
      </c>
      <c r="O177" s="20" t="s">
        <v>100</v>
      </c>
      <c r="P177" s="21" t="s">
        <v>101</v>
      </c>
    </row>
    <row r="178" spans="1:16" ht="16.5" thickBot="1" thickTop="1">
      <c r="A178" s="136" t="s">
        <v>6</v>
      </c>
      <c r="B178" s="136"/>
      <c r="C178" s="136"/>
      <c r="D178" s="136"/>
      <c r="E178" s="97">
        <v>5</v>
      </c>
      <c r="F178" s="97">
        <v>5</v>
      </c>
      <c r="G178" s="27">
        <v>5</v>
      </c>
      <c r="I178" s="2">
        <v>2014</v>
      </c>
      <c r="J178" s="16">
        <f>E176*100/E175</f>
        <v>1.0554089709762533</v>
      </c>
      <c r="K178" s="17">
        <f>E177*100/E174</f>
        <v>100.9421265141319</v>
      </c>
      <c r="L178" s="40">
        <f>E176*365/E177/365</f>
        <v>0.010666666666666668</v>
      </c>
      <c r="M178" s="22">
        <f>E175/E178</f>
        <v>454.8</v>
      </c>
      <c r="N178" s="22">
        <f>E175/E179</f>
        <v>454.8</v>
      </c>
      <c r="O178" s="22">
        <f>100000*E178/E171</f>
        <v>2.856114655866745</v>
      </c>
      <c r="P178" s="22">
        <f>100000*E179/E171</f>
        <v>2.856114655866745</v>
      </c>
    </row>
    <row r="179" spans="1:16" ht="16.5" thickBot="1" thickTop="1">
      <c r="A179" s="136" t="s">
        <v>7</v>
      </c>
      <c r="B179" s="136"/>
      <c r="C179" s="136"/>
      <c r="D179" s="136"/>
      <c r="E179" s="97">
        <v>5</v>
      </c>
      <c r="F179" s="97">
        <v>3</v>
      </c>
      <c r="G179" s="114">
        <v>3</v>
      </c>
      <c r="I179" s="2">
        <v>2015</v>
      </c>
      <c r="J179" s="18">
        <f>F176*100/F175</f>
        <v>8.449514152936207</v>
      </c>
      <c r="K179" s="17">
        <f>F177*100/F174</f>
        <v>92.48826291079813</v>
      </c>
      <c r="L179" s="40">
        <f>F176*365/F177/365</f>
        <v>0.09229349330872173</v>
      </c>
      <c r="M179" s="22">
        <f>F175/F178</f>
        <v>473.4</v>
      </c>
      <c r="N179" s="22">
        <f>F175/F179</f>
        <v>789</v>
      </c>
      <c r="O179" s="22">
        <f>100000*F178/E171</f>
        <v>2.856114655866745</v>
      </c>
      <c r="P179" s="22">
        <f>100000*F179/E171</f>
        <v>1.713668793520047</v>
      </c>
    </row>
    <row r="180" spans="1:16" ht="16.5" thickBot="1" thickTop="1">
      <c r="A180" s="133" t="s">
        <v>199</v>
      </c>
      <c r="B180" s="133"/>
      <c r="C180" s="133"/>
      <c r="D180" s="133"/>
      <c r="E180" s="133"/>
      <c r="F180" s="122">
        <v>12</v>
      </c>
      <c r="G180" s="124"/>
      <c r="I180" s="15">
        <v>2016</v>
      </c>
      <c r="J180" s="19">
        <f>G176*100/G175</f>
        <v>15.889297135469821</v>
      </c>
      <c r="K180" s="26"/>
      <c r="L180" s="41">
        <f>G176*365/G177/365</f>
        <v>0.18890933727020848</v>
      </c>
      <c r="M180" s="23">
        <f>G175/G178</f>
        <v>441.6</v>
      </c>
      <c r="N180" s="23">
        <f>G175/G179</f>
        <v>736</v>
      </c>
      <c r="O180" s="23">
        <f>100000*G178/E171</f>
        <v>2.856114655866745</v>
      </c>
      <c r="P180" s="23">
        <f>100000*G179/E171</f>
        <v>1.713668793520047</v>
      </c>
    </row>
    <row r="181" spans="1:7" ht="16.5" thickBot="1" thickTop="1">
      <c r="A181" s="134" t="s">
        <v>198</v>
      </c>
      <c r="B181" s="135"/>
      <c r="C181" s="135"/>
      <c r="D181" s="135"/>
      <c r="E181" s="135"/>
      <c r="F181" s="123">
        <v>7</v>
      </c>
      <c r="G181" s="124"/>
    </row>
    <row r="182" ht="15.75" thickTop="1"/>
    <row r="183" spans="2:6" ht="21">
      <c r="B183" s="165" t="s">
        <v>97</v>
      </c>
      <c r="C183" s="166"/>
      <c r="D183" s="166"/>
      <c r="E183" s="166"/>
      <c r="F183" s="166"/>
    </row>
    <row r="184" ht="16.5" customHeight="1" thickBot="1">
      <c r="B184" s="1"/>
    </row>
    <row r="185" spans="3:16" ht="15.75" customHeight="1" thickBot="1" thickTop="1">
      <c r="C185" s="132" t="s">
        <v>103</v>
      </c>
      <c r="D185" s="137"/>
      <c r="E185" s="137">
        <v>150865</v>
      </c>
      <c r="F185" s="137"/>
      <c r="G185" s="138"/>
      <c r="J185" s="147" t="s">
        <v>202</v>
      </c>
      <c r="K185" s="150" t="s">
        <v>200</v>
      </c>
      <c r="L185" s="145" t="s">
        <v>201</v>
      </c>
      <c r="M185" s="152" t="s">
        <v>84</v>
      </c>
      <c r="N185" s="153"/>
      <c r="O185" s="152" t="s">
        <v>85</v>
      </c>
      <c r="P185" s="153"/>
    </row>
    <row r="186" spans="2:16" ht="16.5" thickBot="1" thickTop="1">
      <c r="B186" s="164" t="s">
        <v>95</v>
      </c>
      <c r="C186" s="130"/>
      <c r="E186" s="9">
        <v>2014</v>
      </c>
      <c r="F186" s="9">
        <v>2015</v>
      </c>
      <c r="G186" s="9">
        <v>2016</v>
      </c>
      <c r="J186" s="148"/>
      <c r="K186" s="150"/>
      <c r="L186" s="146"/>
      <c r="M186" s="154"/>
      <c r="N186" s="155"/>
      <c r="O186" s="154"/>
      <c r="P186" s="155"/>
    </row>
    <row r="187" spans="1:16" ht="16.5" thickBot="1" thickTop="1">
      <c r="A187" s="136" t="s">
        <v>1</v>
      </c>
      <c r="B187" s="136"/>
      <c r="C187" s="136"/>
      <c r="D187" s="136"/>
      <c r="E187" s="97">
        <v>905</v>
      </c>
      <c r="F187" s="97">
        <v>991</v>
      </c>
      <c r="G187" s="27">
        <v>2381</v>
      </c>
      <c r="J187" s="148"/>
      <c r="K187" s="150"/>
      <c r="L187" s="146"/>
      <c r="M187" s="154"/>
      <c r="N187" s="155"/>
      <c r="O187" s="154"/>
      <c r="P187" s="155"/>
    </row>
    <row r="188" spans="1:16" ht="15.75" customHeight="1" thickBot="1" thickTop="1">
      <c r="A188" s="136" t="s">
        <v>9</v>
      </c>
      <c r="B188" s="136"/>
      <c r="C188" s="136"/>
      <c r="D188" s="136"/>
      <c r="E188" s="97">
        <v>4292</v>
      </c>
      <c r="F188" s="97">
        <v>4898</v>
      </c>
      <c r="G188" s="27">
        <v>5036</v>
      </c>
      <c r="J188" s="148"/>
      <c r="K188" s="150"/>
      <c r="L188" s="146"/>
      <c r="M188" s="154"/>
      <c r="N188" s="155"/>
      <c r="O188" s="154"/>
      <c r="P188" s="155"/>
    </row>
    <row r="189" spans="1:16" ht="16.5" thickBot="1" thickTop="1">
      <c r="A189" s="136" t="s">
        <v>3</v>
      </c>
      <c r="B189" s="136"/>
      <c r="C189" s="136"/>
      <c r="D189" s="136"/>
      <c r="E189" s="97">
        <v>5197</v>
      </c>
      <c r="F189" s="97">
        <v>5889</v>
      </c>
      <c r="G189" s="27">
        <v>7417</v>
      </c>
      <c r="J189" s="148"/>
      <c r="K189" s="150"/>
      <c r="L189" s="146"/>
      <c r="M189" s="154"/>
      <c r="N189" s="155"/>
      <c r="O189" s="154"/>
      <c r="P189" s="155"/>
    </row>
    <row r="190" spans="1:16" ht="16.5" thickBot="1" thickTop="1">
      <c r="A190" s="136" t="s">
        <v>4</v>
      </c>
      <c r="B190" s="136"/>
      <c r="C190" s="136"/>
      <c r="D190" s="136"/>
      <c r="E190" s="97">
        <v>991</v>
      </c>
      <c r="F190" s="97">
        <v>2381</v>
      </c>
      <c r="G190" s="109">
        <f>G189-G191</f>
        <v>3810.162923642303</v>
      </c>
      <c r="J190" s="148"/>
      <c r="K190" s="150"/>
      <c r="L190" s="146"/>
      <c r="M190" s="156"/>
      <c r="N190" s="157"/>
      <c r="O190" s="156"/>
      <c r="P190" s="157"/>
    </row>
    <row r="191" spans="1:16" ht="16.5" thickBot="1" thickTop="1">
      <c r="A191" s="136" t="s">
        <v>5</v>
      </c>
      <c r="B191" s="136"/>
      <c r="C191" s="136"/>
      <c r="D191" s="136"/>
      <c r="E191" s="97">
        <f>E189-E190</f>
        <v>4206</v>
      </c>
      <c r="F191" s="97">
        <f>F189-F190</f>
        <v>3508</v>
      </c>
      <c r="G191" s="109">
        <f>K193*G188/100</f>
        <v>3606.837076357697</v>
      </c>
      <c r="J191" s="149"/>
      <c r="K191" s="150"/>
      <c r="L191" s="146"/>
      <c r="M191" s="20" t="s">
        <v>100</v>
      </c>
      <c r="N191" s="21" t="s">
        <v>101</v>
      </c>
      <c r="O191" s="20" t="s">
        <v>100</v>
      </c>
      <c r="P191" s="21" t="s">
        <v>101</v>
      </c>
    </row>
    <row r="192" spans="1:16" ht="16.5" thickBot="1" thickTop="1">
      <c r="A192" s="136" t="s">
        <v>6</v>
      </c>
      <c r="B192" s="136"/>
      <c r="C192" s="136"/>
      <c r="D192" s="136"/>
      <c r="E192" s="97">
        <v>11</v>
      </c>
      <c r="F192" s="97">
        <v>11</v>
      </c>
      <c r="G192" s="27">
        <v>11</v>
      </c>
      <c r="I192" s="2">
        <v>2014</v>
      </c>
      <c r="J192" s="16">
        <f>E190*100/E189</f>
        <v>19.068693477005965</v>
      </c>
      <c r="K192" s="17">
        <f>E191*100/E188</f>
        <v>97.99627213420317</v>
      </c>
      <c r="L192" s="40">
        <f>E190*365/E191/365</f>
        <v>0.23561578697099383</v>
      </c>
      <c r="M192" s="22">
        <f>E189/E192</f>
        <v>472.45454545454544</v>
      </c>
      <c r="N192" s="22">
        <f>E189/E193</f>
        <v>649.625</v>
      </c>
      <c r="O192" s="22">
        <f>100000*E192/E185</f>
        <v>7.291286912139992</v>
      </c>
      <c r="P192" s="22">
        <f>100000*E193/E185</f>
        <v>5.302754117919995</v>
      </c>
    </row>
    <row r="193" spans="1:16" ht="16.5" thickBot="1" thickTop="1">
      <c r="A193" s="136" t="s">
        <v>7</v>
      </c>
      <c r="B193" s="136"/>
      <c r="C193" s="136"/>
      <c r="D193" s="136"/>
      <c r="E193" s="97">
        <v>8</v>
      </c>
      <c r="F193" s="97">
        <v>7</v>
      </c>
      <c r="G193" s="27">
        <v>7</v>
      </c>
      <c r="I193" s="2">
        <v>2015</v>
      </c>
      <c r="J193" s="18">
        <f>F190*100/F189</f>
        <v>40.43131261674308</v>
      </c>
      <c r="K193" s="17">
        <f>F191*100/F188</f>
        <v>71.62106982441813</v>
      </c>
      <c r="L193" s="40">
        <f>F190*365/F191/365</f>
        <v>0.6787343215507412</v>
      </c>
      <c r="M193" s="22">
        <f>F189/F192</f>
        <v>535.3636363636364</v>
      </c>
      <c r="N193" s="22">
        <f>F189/F193</f>
        <v>841.2857142857143</v>
      </c>
      <c r="O193" s="22">
        <f>100000*F192/E185</f>
        <v>7.291286912139992</v>
      </c>
      <c r="P193" s="22">
        <f>100000*F193/E185</f>
        <v>4.639909853179995</v>
      </c>
    </row>
    <row r="194" spans="1:16" ht="16.5" thickBot="1" thickTop="1">
      <c r="A194" s="133" t="s">
        <v>199</v>
      </c>
      <c r="B194" s="133"/>
      <c r="C194" s="133"/>
      <c r="D194" s="133"/>
      <c r="E194" s="133"/>
      <c r="F194" s="122">
        <v>25</v>
      </c>
      <c r="G194" s="124"/>
      <c r="I194" s="15">
        <v>2016</v>
      </c>
      <c r="J194" s="19">
        <f>G190*100/G189</f>
        <v>51.37067444576383</v>
      </c>
      <c r="K194" s="26"/>
      <c r="L194" s="41">
        <f>G190*365/G191/365</f>
        <v>1.0563723403580878</v>
      </c>
      <c r="M194" s="23">
        <f>G189/G192</f>
        <v>674.2727272727273</v>
      </c>
      <c r="N194" s="23">
        <f>G189/G193</f>
        <v>1059.5714285714287</v>
      </c>
      <c r="O194" s="23">
        <f>100000*G192/E185</f>
        <v>7.291286912139992</v>
      </c>
      <c r="P194" s="23">
        <f>100000*G193/E185</f>
        <v>4.639909853179995</v>
      </c>
    </row>
    <row r="195" spans="1:7" ht="16.5" thickBot="1" thickTop="1">
      <c r="A195" s="134" t="s">
        <v>198</v>
      </c>
      <c r="B195" s="135"/>
      <c r="C195" s="135"/>
      <c r="D195" s="135"/>
      <c r="E195" s="135"/>
      <c r="F195" s="123">
        <v>12</v>
      </c>
      <c r="G195" s="124"/>
    </row>
    <row r="196" spans="2:7" ht="21.75" thickTop="1">
      <c r="B196" s="1"/>
      <c r="C196" s="1"/>
      <c r="D196" s="1"/>
      <c r="E196" s="1"/>
      <c r="F196" s="1"/>
      <c r="G196" s="1"/>
    </row>
    <row r="197" spans="2:7" ht="21">
      <c r="B197" s="165" t="s">
        <v>196</v>
      </c>
      <c r="C197" s="165"/>
      <c r="D197" s="165"/>
      <c r="E197" s="165"/>
      <c r="F197" s="165"/>
      <c r="G197" s="1"/>
    </row>
    <row r="198" ht="15" customHeight="1" thickBot="1"/>
    <row r="199" spans="3:16" ht="15.75" customHeight="1" thickBot="1" thickTop="1">
      <c r="C199" s="132" t="s">
        <v>103</v>
      </c>
      <c r="D199" s="137"/>
      <c r="E199" s="137">
        <v>24198</v>
      </c>
      <c r="F199" s="137"/>
      <c r="G199" s="138"/>
      <c r="J199" s="147" t="s">
        <v>202</v>
      </c>
      <c r="K199" s="150" t="s">
        <v>200</v>
      </c>
      <c r="L199" s="145" t="s">
        <v>201</v>
      </c>
      <c r="M199" s="152" t="s">
        <v>84</v>
      </c>
      <c r="N199" s="153"/>
      <c r="O199" s="152" t="s">
        <v>85</v>
      </c>
      <c r="P199" s="153"/>
    </row>
    <row r="200" spans="2:16" ht="16.5" thickBot="1" thickTop="1">
      <c r="B200" s="164" t="s">
        <v>95</v>
      </c>
      <c r="C200" s="130"/>
      <c r="E200" s="9">
        <v>2014</v>
      </c>
      <c r="F200" s="9">
        <v>2015</v>
      </c>
      <c r="G200" s="9">
        <v>2016</v>
      </c>
      <c r="J200" s="148"/>
      <c r="K200" s="150"/>
      <c r="L200" s="146"/>
      <c r="M200" s="154"/>
      <c r="N200" s="155"/>
      <c r="O200" s="154"/>
      <c r="P200" s="155"/>
    </row>
    <row r="201" spans="1:16" ht="16.5" thickBot="1" thickTop="1">
      <c r="A201" s="136" t="s">
        <v>1</v>
      </c>
      <c r="B201" s="136"/>
      <c r="C201" s="136"/>
      <c r="D201" s="136"/>
      <c r="E201" s="97">
        <v>0</v>
      </c>
      <c r="F201" s="97">
        <v>57</v>
      </c>
      <c r="G201" s="27">
        <v>45</v>
      </c>
      <c r="J201" s="148"/>
      <c r="K201" s="150"/>
      <c r="L201" s="146"/>
      <c r="M201" s="154"/>
      <c r="N201" s="155"/>
      <c r="O201" s="154"/>
      <c r="P201" s="155"/>
    </row>
    <row r="202" spans="1:16" ht="16.5" customHeight="1" thickBot="1" thickTop="1">
      <c r="A202" s="136" t="s">
        <v>9</v>
      </c>
      <c r="B202" s="136"/>
      <c r="C202" s="136"/>
      <c r="D202" s="136"/>
      <c r="E202" s="97">
        <v>1019</v>
      </c>
      <c r="F202" s="97">
        <v>870</v>
      </c>
      <c r="G202" s="27">
        <v>1116</v>
      </c>
      <c r="J202" s="148"/>
      <c r="K202" s="150"/>
      <c r="L202" s="146"/>
      <c r="M202" s="154"/>
      <c r="N202" s="155"/>
      <c r="O202" s="154"/>
      <c r="P202" s="155"/>
    </row>
    <row r="203" spans="1:16" ht="16.5" thickBot="1" thickTop="1">
      <c r="A203" s="136" t="s">
        <v>3</v>
      </c>
      <c r="B203" s="136"/>
      <c r="C203" s="136"/>
      <c r="D203" s="136"/>
      <c r="E203" s="97">
        <v>1019</v>
      </c>
      <c r="F203" s="97">
        <v>927</v>
      </c>
      <c r="G203" s="27">
        <v>1161</v>
      </c>
      <c r="J203" s="148"/>
      <c r="K203" s="150"/>
      <c r="L203" s="146"/>
      <c r="M203" s="154"/>
      <c r="N203" s="155"/>
      <c r="O203" s="154"/>
      <c r="P203" s="155"/>
    </row>
    <row r="204" spans="1:16" ht="16.5" thickBot="1" thickTop="1">
      <c r="A204" s="136" t="s">
        <v>4</v>
      </c>
      <c r="B204" s="136"/>
      <c r="C204" s="136"/>
      <c r="D204" s="136"/>
      <c r="E204" s="97">
        <v>57</v>
      </c>
      <c r="F204" s="97">
        <v>45</v>
      </c>
      <c r="G204" s="109">
        <f>G203-G205</f>
        <v>29.60689655172405</v>
      </c>
      <c r="J204" s="148"/>
      <c r="K204" s="150"/>
      <c r="L204" s="146"/>
      <c r="M204" s="156"/>
      <c r="N204" s="157"/>
      <c r="O204" s="156"/>
      <c r="P204" s="157"/>
    </row>
    <row r="205" spans="1:16" ht="16.5" thickBot="1" thickTop="1">
      <c r="A205" s="136" t="s">
        <v>5</v>
      </c>
      <c r="B205" s="136"/>
      <c r="C205" s="136"/>
      <c r="D205" s="136"/>
      <c r="E205" s="97">
        <f>E203-E204</f>
        <v>962</v>
      </c>
      <c r="F205" s="97">
        <f>F203-F204</f>
        <v>882</v>
      </c>
      <c r="G205" s="109">
        <f>K207*G202/100</f>
        <v>1131.393103448276</v>
      </c>
      <c r="J205" s="149"/>
      <c r="K205" s="150"/>
      <c r="L205" s="146"/>
      <c r="M205" s="20" t="s">
        <v>100</v>
      </c>
      <c r="N205" s="21" t="s">
        <v>101</v>
      </c>
      <c r="O205" s="20" t="s">
        <v>100</v>
      </c>
      <c r="P205" s="21" t="s">
        <v>101</v>
      </c>
    </row>
    <row r="206" spans="1:16" ht="16.5" thickBot="1" thickTop="1">
      <c r="A206" s="136" t="s">
        <v>6</v>
      </c>
      <c r="B206" s="136"/>
      <c r="C206" s="136"/>
      <c r="D206" s="136"/>
      <c r="E206" s="97">
        <v>2</v>
      </c>
      <c r="F206" s="97">
        <v>2</v>
      </c>
      <c r="G206" s="27">
        <v>2</v>
      </c>
      <c r="I206" s="2">
        <v>2014</v>
      </c>
      <c r="J206" s="16">
        <f>E204*100/E203</f>
        <v>5.593719332679097</v>
      </c>
      <c r="K206" s="17">
        <f>E205*100/E202</f>
        <v>94.4062806673209</v>
      </c>
      <c r="L206" s="40">
        <f>E204*365/E205/365</f>
        <v>0.05925155925155925</v>
      </c>
      <c r="M206" s="22">
        <f>E203/E206</f>
        <v>509.5</v>
      </c>
      <c r="N206" s="22">
        <f>E203/E207</f>
        <v>1019</v>
      </c>
      <c r="O206" s="22">
        <f>100000*E206/E199</f>
        <v>8.265145879824779</v>
      </c>
      <c r="P206" s="22">
        <f>100000*E207/E199</f>
        <v>4.132572939912389</v>
      </c>
    </row>
    <row r="207" spans="1:16" ht="16.5" thickBot="1" thickTop="1">
      <c r="A207" s="136" t="s">
        <v>7</v>
      </c>
      <c r="B207" s="136"/>
      <c r="C207" s="136"/>
      <c r="D207" s="136"/>
      <c r="E207" s="97">
        <v>1</v>
      </c>
      <c r="F207" s="97">
        <v>1</v>
      </c>
      <c r="G207" s="27">
        <v>1</v>
      </c>
      <c r="I207" s="2">
        <v>2015</v>
      </c>
      <c r="J207" s="18">
        <f>F204*100/F203</f>
        <v>4.854368932038835</v>
      </c>
      <c r="K207" s="17">
        <f>F205*100/F202</f>
        <v>101.37931034482759</v>
      </c>
      <c r="L207" s="40">
        <f>F204*365/F205/365</f>
        <v>0.05102040816326531</v>
      </c>
      <c r="M207" s="22">
        <f>F203/F206</f>
        <v>463.5</v>
      </c>
      <c r="N207" s="22">
        <f>F203/F207</f>
        <v>927</v>
      </c>
      <c r="O207" s="22">
        <f>100000*F206/E199</f>
        <v>8.265145879824779</v>
      </c>
      <c r="P207" s="22">
        <f>100000*F207/E199</f>
        <v>4.132572939912389</v>
      </c>
    </row>
    <row r="208" spans="1:16" ht="16.5" thickBot="1" thickTop="1">
      <c r="A208" s="133" t="s">
        <v>199</v>
      </c>
      <c r="B208" s="133"/>
      <c r="C208" s="133"/>
      <c r="D208" s="133"/>
      <c r="E208" s="133"/>
      <c r="F208" s="122">
        <v>26</v>
      </c>
      <c r="G208" s="124"/>
      <c r="I208" s="15">
        <v>2016</v>
      </c>
      <c r="J208" s="19">
        <f>G204*100/G203</f>
        <v>2.550120288692855</v>
      </c>
      <c r="K208" s="26"/>
      <c r="L208" s="41">
        <f>G204*365/G205/365</f>
        <v>0.02616853192890051</v>
      </c>
      <c r="M208" s="23">
        <f>G203/G206</f>
        <v>580.5</v>
      </c>
      <c r="N208" s="23">
        <f>G203/G207</f>
        <v>1161</v>
      </c>
      <c r="O208" s="23">
        <f>100000*G206/E199</f>
        <v>8.265145879824779</v>
      </c>
      <c r="P208" s="23">
        <f>100000*G207/E199</f>
        <v>4.132572939912389</v>
      </c>
    </row>
    <row r="209" spans="1:7" ht="16.5" thickBot="1" thickTop="1">
      <c r="A209" s="134" t="s">
        <v>198</v>
      </c>
      <c r="B209" s="135"/>
      <c r="C209" s="135"/>
      <c r="D209" s="135"/>
      <c r="E209" s="135"/>
      <c r="F209" s="123">
        <v>2</v>
      </c>
      <c r="G209" s="124"/>
    </row>
    <row r="210" ht="15.75" thickTop="1"/>
    <row r="211" spans="2:6" ht="21">
      <c r="B211" s="165" t="s">
        <v>53</v>
      </c>
      <c r="C211" s="166"/>
      <c r="D211" s="166"/>
      <c r="E211" s="166"/>
      <c r="F211" s="166"/>
    </row>
    <row r="212" ht="15" customHeight="1" thickBot="1"/>
    <row r="213" spans="3:16" ht="15.75" customHeight="1" thickBot="1" thickTop="1">
      <c r="C213" s="132" t="s">
        <v>103</v>
      </c>
      <c r="D213" s="137"/>
      <c r="E213" s="137">
        <v>209365</v>
      </c>
      <c r="F213" s="137"/>
      <c r="G213" s="138"/>
      <c r="J213" s="147" t="s">
        <v>202</v>
      </c>
      <c r="K213" s="150" t="s">
        <v>200</v>
      </c>
      <c r="L213" s="145" t="s">
        <v>201</v>
      </c>
      <c r="M213" s="152" t="s">
        <v>84</v>
      </c>
      <c r="N213" s="153"/>
      <c r="O213" s="152" t="s">
        <v>85</v>
      </c>
      <c r="P213" s="153"/>
    </row>
    <row r="214" spans="2:16" ht="16.5" thickBot="1" thickTop="1">
      <c r="B214" s="129" t="s">
        <v>96</v>
      </c>
      <c r="C214" s="130"/>
      <c r="E214" s="9">
        <v>2014</v>
      </c>
      <c r="F214" s="9">
        <v>2015</v>
      </c>
      <c r="G214" s="9">
        <v>2016</v>
      </c>
      <c r="J214" s="148"/>
      <c r="K214" s="150"/>
      <c r="L214" s="146"/>
      <c r="M214" s="154"/>
      <c r="N214" s="155"/>
      <c r="O214" s="154"/>
      <c r="P214" s="155"/>
    </row>
    <row r="215" spans="1:16" ht="16.5" thickBot="1" thickTop="1">
      <c r="A215" s="136" t="s">
        <v>1</v>
      </c>
      <c r="B215" s="136"/>
      <c r="C215" s="136"/>
      <c r="D215" s="136"/>
      <c r="E215" s="97">
        <v>86</v>
      </c>
      <c r="F215" s="97">
        <v>96</v>
      </c>
      <c r="G215" s="27">
        <v>237</v>
      </c>
      <c r="J215" s="148"/>
      <c r="K215" s="150"/>
      <c r="L215" s="146"/>
      <c r="M215" s="154"/>
      <c r="N215" s="155"/>
      <c r="O215" s="154"/>
      <c r="P215" s="155"/>
    </row>
    <row r="216" spans="1:16" ht="16.5" thickBot="1" thickTop="1">
      <c r="A216" s="136" t="s">
        <v>9</v>
      </c>
      <c r="B216" s="136"/>
      <c r="C216" s="136"/>
      <c r="D216" s="136"/>
      <c r="E216" s="97">
        <v>1172</v>
      </c>
      <c r="F216" s="97">
        <v>1116</v>
      </c>
      <c r="G216" s="27">
        <v>1116</v>
      </c>
      <c r="J216" s="148"/>
      <c r="K216" s="150"/>
      <c r="L216" s="146"/>
      <c r="M216" s="154"/>
      <c r="N216" s="155"/>
      <c r="O216" s="154"/>
      <c r="P216" s="155"/>
    </row>
    <row r="217" spans="1:16" ht="16.5" thickBot="1" thickTop="1">
      <c r="A217" s="136" t="s">
        <v>3</v>
      </c>
      <c r="B217" s="136"/>
      <c r="C217" s="136"/>
      <c r="D217" s="136"/>
      <c r="E217" s="97">
        <v>1258</v>
      </c>
      <c r="F217" s="97">
        <v>1212</v>
      </c>
      <c r="G217" s="27">
        <v>1353</v>
      </c>
      <c r="J217" s="148"/>
      <c r="K217" s="150"/>
      <c r="L217" s="146"/>
      <c r="M217" s="154"/>
      <c r="N217" s="155"/>
      <c r="O217" s="154"/>
      <c r="P217" s="155"/>
    </row>
    <row r="218" spans="1:16" ht="16.5" thickBot="1" thickTop="1">
      <c r="A218" s="136" t="s">
        <v>4</v>
      </c>
      <c r="B218" s="136"/>
      <c r="C218" s="136"/>
      <c r="D218" s="136"/>
      <c r="E218" s="97">
        <v>96</v>
      </c>
      <c r="F218" s="97">
        <v>237</v>
      </c>
      <c r="G218" s="109">
        <f>G217-G219</f>
        <v>378</v>
      </c>
      <c r="J218" s="148"/>
      <c r="K218" s="150"/>
      <c r="L218" s="146"/>
      <c r="M218" s="156"/>
      <c r="N218" s="157"/>
      <c r="O218" s="156"/>
      <c r="P218" s="157"/>
    </row>
    <row r="219" spans="1:16" ht="16.5" thickBot="1" thickTop="1">
      <c r="A219" s="136" t="s">
        <v>5</v>
      </c>
      <c r="B219" s="136"/>
      <c r="C219" s="136"/>
      <c r="D219" s="136"/>
      <c r="E219" s="97">
        <f>E217-E218</f>
        <v>1162</v>
      </c>
      <c r="F219" s="97">
        <f>F217-F218</f>
        <v>975</v>
      </c>
      <c r="G219" s="109">
        <f>K221*G216/100</f>
        <v>975</v>
      </c>
      <c r="J219" s="149"/>
      <c r="K219" s="150"/>
      <c r="L219" s="146"/>
      <c r="M219" s="20" t="s">
        <v>100</v>
      </c>
      <c r="N219" s="21" t="s">
        <v>101</v>
      </c>
      <c r="O219" s="20" t="s">
        <v>100</v>
      </c>
      <c r="P219" s="21" t="s">
        <v>101</v>
      </c>
    </row>
    <row r="220" spans="1:16" ht="16.5" thickBot="1" thickTop="1">
      <c r="A220" s="136" t="s">
        <v>6</v>
      </c>
      <c r="B220" s="136"/>
      <c r="C220" s="136"/>
      <c r="D220" s="136"/>
      <c r="E220" s="97">
        <v>3</v>
      </c>
      <c r="F220" s="97">
        <v>3</v>
      </c>
      <c r="G220" s="27">
        <v>3</v>
      </c>
      <c r="I220" s="2">
        <v>2014</v>
      </c>
      <c r="J220" s="16">
        <f>E218*100/E217</f>
        <v>7.631160572337043</v>
      </c>
      <c r="K220" s="17">
        <f>E219*100/E216</f>
        <v>99.1467576791809</v>
      </c>
      <c r="L220" s="40">
        <f>E218*365/E219/365</f>
        <v>0.08261617900172118</v>
      </c>
      <c r="M220" s="22">
        <f>E217/E220</f>
        <v>419.3333333333333</v>
      </c>
      <c r="N220" s="22">
        <f>E217/E221</f>
        <v>419.3333333333333</v>
      </c>
      <c r="O220" s="22">
        <f>100000*E220/E213</f>
        <v>1.4329042581138203</v>
      </c>
      <c r="P220" s="22">
        <f>100000*E221/E213</f>
        <v>1.4329042581138203</v>
      </c>
    </row>
    <row r="221" spans="1:16" ht="16.5" thickBot="1" thickTop="1">
      <c r="A221" s="136" t="s">
        <v>7</v>
      </c>
      <c r="B221" s="136"/>
      <c r="C221" s="136"/>
      <c r="D221" s="136"/>
      <c r="E221" s="97">
        <v>3</v>
      </c>
      <c r="F221" s="97">
        <v>3</v>
      </c>
      <c r="G221" s="114">
        <v>3</v>
      </c>
      <c r="I221" s="2">
        <v>2015</v>
      </c>
      <c r="J221" s="18">
        <f>F218*100/F217</f>
        <v>19.554455445544555</v>
      </c>
      <c r="K221" s="17">
        <f>F219*100/F216</f>
        <v>87.36559139784946</v>
      </c>
      <c r="L221" s="40">
        <f>F218*365/F219/365</f>
        <v>0.24307692307692305</v>
      </c>
      <c r="M221" s="22">
        <f>F217/F220</f>
        <v>404</v>
      </c>
      <c r="N221" s="22">
        <f>F217/F221</f>
        <v>404</v>
      </c>
      <c r="O221" s="22">
        <f>100000*F220/E213</f>
        <v>1.4329042581138203</v>
      </c>
      <c r="P221" s="22">
        <f>100000*F221/E213</f>
        <v>1.4329042581138203</v>
      </c>
    </row>
    <row r="222" spans="1:16" ht="16.5" thickBot="1" thickTop="1">
      <c r="A222" s="133" t="s">
        <v>199</v>
      </c>
      <c r="B222" s="133"/>
      <c r="C222" s="133"/>
      <c r="D222" s="133"/>
      <c r="E222" s="133"/>
      <c r="F222" s="122">
        <v>9</v>
      </c>
      <c r="G222" s="124"/>
      <c r="I222" s="15">
        <v>2016</v>
      </c>
      <c r="J222" s="19">
        <f>G218*100/G217</f>
        <v>27.93791574279379</v>
      </c>
      <c r="K222" s="26"/>
      <c r="L222" s="41">
        <f>G218*365/G219/365</f>
        <v>0.38769230769230767</v>
      </c>
      <c r="M222" s="23">
        <f>G217/G220</f>
        <v>451</v>
      </c>
      <c r="N222" s="23">
        <f>G217/G221</f>
        <v>451</v>
      </c>
      <c r="O222" s="23">
        <f>100000*G220/E213</f>
        <v>1.4329042581138203</v>
      </c>
      <c r="P222" s="23">
        <f>100000*G221/E213</f>
        <v>1.4329042581138203</v>
      </c>
    </row>
    <row r="223" spans="1:7" ht="16.5" thickBot="1" thickTop="1">
      <c r="A223" s="134" t="s">
        <v>198</v>
      </c>
      <c r="B223" s="135"/>
      <c r="C223" s="135"/>
      <c r="D223" s="135"/>
      <c r="E223" s="135"/>
      <c r="F223" s="123">
        <v>5</v>
      </c>
      <c r="G223" s="124"/>
    </row>
    <row r="224" ht="15.75" thickTop="1"/>
    <row r="225" spans="2:6" ht="21">
      <c r="B225" s="165" t="s">
        <v>54</v>
      </c>
      <c r="C225" s="166"/>
      <c r="D225" s="166"/>
      <c r="E225" s="166"/>
      <c r="F225" s="166"/>
    </row>
    <row r="226" ht="15" customHeight="1" thickBot="1"/>
    <row r="227" spans="3:16" ht="15.75" customHeight="1" thickBot="1" thickTop="1">
      <c r="C227" s="132" t="s">
        <v>103</v>
      </c>
      <c r="D227" s="137"/>
      <c r="E227" s="137">
        <v>165832</v>
      </c>
      <c r="F227" s="137"/>
      <c r="G227" s="138"/>
      <c r="J227" s="147" t="s">
        <v>202</v>
      </c>
      <c r="K227" s="150" t="s">
        <v>200</v>
      </c>
      <c r="L227" s="145" t="s">
        <v>201</v>
      </c>
      <c r="M227" s="152" t="s">
        <v>84</v>
      </c>
      <c r="N227" s="153"/>
      <c r="O227" s="152" t="s">
        <v>85</v>
      </c>
      <c r="P227" s="153"/>
    </row>
    <row r="228" spans="2:16" ht="16.5" thickBot="1" thickTop="1">
      <c r="B228" s="164" t="s">
        <v>95</v>
      </c>
      <c r="C228" s="130"/>
      <c r="E228" s="9">
        <v>2014</v>
      </c>
      <c r="F228" s="9">
        <v>2015</v>
      </c>
      <c r="G228" s="9">
        <v>2016</v>
      </c>
      <c r="J228" s="148"/>
      <c r="K228" s="150"/>
      <c r="L228" s="146"/>
      <c r="M228" s="154"/>
      <c r="N228" s="155"/>
      <c r="O228" s="154"/>
      <c r="P228" s="155"/>
    </row>
    <row r="229" spans="1:16" ht="16.5" thickBot="1" thickTop="1">
      <c r="A229" s="136" t="s">
        <v>1</v>
      </c>
      <c r="B229" s="136"/>
      <c r="C229" s="136"/>
      <c r="D229" s="136"/>
      <c r="E229" s="97">
        <v>602</v>
      </c>
      <c r="F229" s="97">
        <v>902</v>
      </c>
      <c r="G229" s="27">
        <v>1184</v>
      </c>
      <c r="J229" s="148"/>
      <c r="K229" s="150"/>
      <c r="L229" s="146"/>
      <c r="M229" s="154"/>
      <c r="N229" s="155"/>
      <c r="O229" s="154"/>
      <c r="P229" s="155"/>
    </row>
    <row r="230" spans="1:16" ht="16.5" thickBot="1" thickTop="1">
      <c r="A230" s="136" t="s">
        <v>9</v>
      </c>
      <c r="B230" s="136"/>
      <c r="C230" s="136"/>
      <c r="D230" s="136"/>
      <c r="E230" s="97">
        <v>5174</v>
      </c>
      <c r="F230" s="97">
        <v>5010</v>
      </c>
      <c r="G230" s="27">
        <v>5408</v>
      </c>
      <c r="J230" s="148"/>
      <c r="K230" s="150"/>
      <c r="L230" s="146"/>
      <c r="M230" s="154"/>
      <c r="N230" s="155"/>
      <c r="O230" s="154"/>
      <c r="P230" s="155"/>
    </row>
    <row r="231" spans="1:16" ht="16.5" thickBot="1" thickTop="1">
      <c r="A231" s="136" t="s">
        <v>3</v>
      </c>
      <c r="B231" s="136"/>
      <c r="C231" s="136"/>
      <c r="D231" s="136"/>
      <c r="E231" s="97">
        <v>5776</v>
      </c>
      <c r="F231" s="97">
        <v>5912</v>
      </c>
      <c r="G231" s="27">
        <v>6592</v>
      </c>
      <c r="J231" s="148"/>
      <c r="K231" s="150"/>
      <c r="L231" s="146"/>
      <c r="M231" s="154"/>
      <c r="N231" s="155"/>
      <c r="O231" s="154"/>
      <c r="P231" s="155"/>
    </row>
    <row r="232" spans="1:16" ht="16.5" thickBot="1" thickTop="1">
      <c r="A232" s="136" t="s">
        <v>4</v>
      </c>
      <c r="B232" s="136"/>
      <c r="C232" s="136"/>
      <c r="D232" s="136"/>
      <c r="E232" s="97">
        <v>902</v>
      </c>
      <c r="F232" s="97">
        <v>1184</v>
      </c>
      <c r="G232" s="109">
        <f>G231-G233</f>
        <v>1488.4023952095804</v>
      </c>
      <c r="J232" s="148"/>
      <c r="K232" s="150"/>
      <c r="L232" s="146"/>
      <c r="M232" s="156"/>
      <c r="N232" s="157"/>
      <c r="O232" s="156"/>
      <c r="P232" s="157"/>
    </row>
    <row r="233" spans="1:16" ht="16.5" thickBot="1" thickTop="1">
      <c r="A233" s="136" t="s">
        <v>5</v>
      </c>
      <c r="B233" s="136"/>
      <c r="C233" s="136"/>
      <c r="D233" s="136"/>
      <c r="E233" s="97">
        <f>E231-E232</f>
        <v>4874</v>
      </c>
      <c r="F233" s="97">
        <f>F231-F232</f>
        <v>4728</v>
      </c>
      <c r="G233" s="109">
        <f>K235*G230/100</f>
        <v>5103.59760479042</v>
      </c>
      <c r="J233" s="149"/>
      <c r="K233" s="150"/>
      <c r="L233" s="146"/>
      <c r="M233" s="20" t="s">
        <v>100</v>
      </c>
      <c r="N233" s="21" t="s">
        <v>101</v>
      </c>
      <c r="O233" s="20" t="s">
        <v>100</v>
      </c>
      <c r="P233" s="21" t="s">
        <v>101</v>
      </c>
    </row>
    <row r="234" spans="1:16" ht="16.5" thickBot="1" thickTop="1">
      <c r="A234" s="136" t="s">
        <v>6</v>
      </c>
      <c r="B234" s="136"/>
      <c r="C234" s="136"/>
      <c r="D234" s="136"/>
      <c r="E234" s="97">
        <v>10</v>
      </c>
      <c r="F234" s="97">
        <v>11</v>
      </c>
      <c r="G234" s="27">
        <v>11</v>
      </c>
      <c r="I234" s="2">
        <v>2014</v>
      </c>
      <c r="J234" s="16">
        <f>E232*100/E231</f>
        <v>15.61634349030471</v>
      </c>
      <c r="K234" s="17">
        <f>E233*100/E230</f>
        <v>94.20177812137611</v>
      </c>
      <c r="L234" s="40">
        <f>E232*365/E233/365</f>
        <v>0.18506360279031597</v>
      </c>
      <c r="M234" s="22">
        <f>E231/E234</f>
        <v>577.6</v>
      </c>
      <c r="N234" s="22">
        <f>E231/E235</f>
        <v>962.6666666666666</v>
      </c>
      <c r="O234" s="22">
        <f>100000*E234/E227</f>
        <v>6.030199237782816</v>
      </c>
      <c r="P234" s="22">
        <f>100000*E235/E227</f>
        <v>3.6181195426696897</v>
      </c>
    </row>
    <row r="235" spans="1:16" ht="16.5" thickBot="1" thickTop="1">
      <c r="A235" s="136" t="s">
        <v>7</v>
      </c>
      <c r="B235" s="136"/>
      <c r="C235" s="136"/>
      <c r="D235" s="136"/>
      <c r="E235" s="97">
        <v>6</v>
      </c>
      <c r="F235" s="97">
        <v>9</v>
      </c>
      <c r="G235" s="27">
        <v>9</v>
      </c>
      <c r="I235" s="2">
        <v>2015</v>
      </c>
      <c r="J235" s="18">
        <f>F232*100/F231</f>
        <v>20.027063599458728</v>
      </c>
      <c r="K235" s="17">
        <f>F233*100/F230</f>
        <v>94.37125748502994</v>
      </c>
      <c r="L235" s="40">
        <f>F232*365/F233/365</f>
        <v>0.25042301184433163</v>
      </c>
      <c r="M235" s="22">
        <f>F231/F234</f>
        <v>537.4545454545455</v>
      </c>
      <c r="N235" s="22">
        <f>F231/F235</f>
        <v>656.8888888888889</v>
      </c>
      <c r="O235" s="22">
        <f>100000*F234/E227</f>
        <v>6.633219161561098</v>
      </c>
      <c r="P235" s="22">
        <f>100000*F235/E227</f>
        <v>5.427179314004535</v>
      </c>
    </row>
    <row r="236" spans="1:16" ht="16.5" thickBot="1" thickTop="1">
      <c r="A236" s="133" t="s">
        <v>199</v>
      </c>
      <c r="B236" s="133"/>
      <c r="C236" s="133"/>
      <c r="D236" s="133"/>
      <c r="E236" s="133"/>
      <c r="F236" s="122">
        <v>18</v>
      </c>
      <c r="G236" s="124"/>
      <c r="I236" s="15">
        <v>2016</v>
      </c>
      <c r="J236" s="19">
        <f>G232*100/G231</f>
        <v>22.578919830242423</v>
      </c>
      <c r="K236" s="26"/>
      <c r="L236" s="41">
        <f>G232*365/G233/365</f>
        <v>0.2916378818370227</v>
      </c>
      <c r="M236" s="23">
        <f>G231/G234</f>
        <v>599.2727272727273</v>
      </c>
      <c r="N236" s="23">
        <f>G231/G235</f>
        <v>732.4444444444445</v>
      </c>
      <c r="O236" s="23">
        <f>100000*G234/E227</f>
        <v>6.633219161561098</v>
      </c>
      <c r="P236" s="23">
        <f>100000*G235/E227</f>
        <v>5.427179314004535</v>
      </c>
    </row>
    <row r="237" spans="1:7" ht="16.5" thickBot="1" thickTop="1">
      <c r="A237" s="134" t="s">
        <v>198</v>
      </c>
      <c r="B237" s="135"/>
      <c r="C237" s="135"/>
      <c r="D237" s="135"/>
      <c r="E237" s="135"/>
      <c r="F237" s="123">
        <v>11</v>
      </c>
      <c r="G237" s="124"/>
    </row>
    <row r="238" ht="15.75" thickTop="1"/>
    <row r="239" spans="1:6" ht="15" customHeight="1">
      <c r="A239" s="165" t="s">
        <v>55</v>
      </c>
      <c r="B239" s="165"/>
      <c r="C239" s="165"/>
      <c r="D239" s="165"/>
      <c r="E239" s="165"/>
      <c r="F239" s="165"/>
    </row>
    <row r="240" ht="15" customHeight="1" thickBot="1"/>
    <row r="241" spans="3:16" ht="15.75" customHeight="1" thickBot="1" thickTop="1">
      <c r="C241" s="132" t="s">
        <v>103</v>
      </c>
      <c r="D241" s="137"/>
      <c r="E241" s="137">
        <v>43533</v>
      </c>
      <c r="F241" s="137"/>
      <c r="G241" s="138"/>
      <c r="J241" s="147" t="s">
        <v>202</v>
      </c>
      <c r="K241" s="150" t="s">
        <v>200</v>
      </c>
      <c r="L241" s="145" t="s">
        <v>201</v>
      </c>
      <c r="M241" s="152" t="s">
        <v>84</v>
      </c>
      <c r="N241" s="153"/>
      <c r="O241" s="152" t="s">
        <v>85</v>
      </c>
      <c r="P241" s="153"/>
    </row>
    <row r="242" spans="2:16" ht="16.5" thickBot="1" thickTop="1">
      <c r="B242" s="164" t="s">
        <v>95</v>
      </c>
      <c r="C242" s="130"/>
      <c r="E242" s="9">
        <v>2014</v>
      </c>
      <c r="F242" s="9">
        <v>2015</v>
      </c>
      <c r="G242" s="9">
        <v>2016</v>
      </c>
      <c r="J242" s="148"/>
      <c r="K242" s="150"/>
      <c r="L242" s="146"/>
      <c r="M242" s="154"/>
      <c r="N242" s="155"/>
      <c r="O242" s="154"/>
      <c r="P242" s="155"/>
    </row>
    <row r="243" spans="1:16" ht="16.5" thickBot="1" thickTop="1">
      <c r="A243" s="136" t="s">
        <v>1</v>
      </c>
      <c r="B243" s="136"/>
      <c r="C243" s="136"/>
      <c r="D243" s="136"/>
      <c r="E243" s="97">
        <v>163</v>
      </c>
      <c r="F243" s="97">
        <v>171</v>
      </c>
      <c r="G243" s="27">
        <v>217</v>
      </c>
      <c r="J243" s="148"/>
      <c r="K243" s="150"/>
      <c r="L243" s="146"/>
      <c r="M243" s="154"/>
      <c r="N243" s="155"/>
      <c r="O243" s="154"/>
      <c r="P243" s="155"/>
    </row>
    <row r="244" spans="1:16" ht="16.5" thickBot="1" thickTop="1">
      <c r="A244" s="136" t="s">
        <v>9</v>
      </c>
      <c r="B244" s="136"/>
      <c r="C244" s="136"/>
      <c r="D244" s="136"/>
      <c r="E244" s="97">
        <v>2250</v>
      </c>
      <c r="F244" s="97">
        <v>1441</v>
      </c>
      <c r="G244" s="27">
        <v>1720</v>
      </c>
      <c r="J244" s="148"/>
      <c r="K244" s="150"/>
      <c r="L244" s="146"/>
      <c r="M244" s="154"/>
      <c r="N244" s="155"/>
      <c r="O244" s="154"/>
      <c r="P244" s="155"/>
    </row>
    <row r="245" spans="1:16" ht="16.5" thickBot="1" thickTop="1">
      <c r="A245" s="136" t="s">
        <v>3</v>
      </c>
      <c r="B245" s="136"/>
      <c r="C245" s="136"/>
      <c r="D245" s="136"/>
      <c r="E245" s="97">
        <v>2413</v>
      </c>
      <c r="F245" s="97">
        <v>1612</v>
      </c>
      <c r="G245" s="27">
        <v>1937</v>
      </c>
      <c r="J245" s="148"/>
      <c r="K245" s="150"/>
      <c r="L245" s="146"/>
      <c r="M245" s="154"/>
      <c r="N245" s="155"/>
      <c r="O245" s="154"/>
      <c r="P245" s="155"/>
    </row>
    <row r="246" spans="1:16" ht="16.5" thickBot="1" thickTop="1">
      <c r="A246" s="136" t="s">
        <v>4</v>
      </c>
      <c r="B246" s="136"/>
      <c r="C246" s="136"/>
      <c r="D246" s="136"/>
      <c r="E246" s="97">
        <v>171</v>
      </c>
      <c r="F246" s="97">
        <v>217</v>
      </c>
      <c r="G246" s="109">
        <f>G245-G247</f>
        <v>271.9063150589866</v>
      </c>
      <c r="J246" s="148"/>
      <c r="K246" s="150"/>
      <c r="L246" s="146"/>
      <c r="M246" s="156"/>
      <c r="N246" s="157"/>
      <c r="O246" s="156"/>
      <c r="P246" s="157"/>
    </row>
    <row r="247" spans="1:16" ht="16.5" thickBot="1" thickTop="1">
      <c r="A247" s="136" t="s">
        <v>5</v>
      </c>
      <c r="B247" s="136"/>
      <c r="C247" s="136"/>
      <c r="D247" s="136"/>
      <c r="E247" s="97">
        <f>E245-E246</f>
        <v>2242</v>
      </c>
      <c r="F247" s="97">
        <f>F245-F246</f>
        <v>1395</v>
      </c>
      <c r="G247" s="109">
        <f>K249*G244/100</f>
        <v>1665.0936849410134</v>
      </c>
      <c r="J247" s="149"/>
      <c r="K247" s="150"/>
      <c r="L247" s="146"/>
      <c r="M247" s="20" t="s">
        <v>100</v>
      </c>
      <c r="N247" s="21" t="s">
        <v>101</v>
      </c>
      <c r="O247" s="20" t="s">
        <v>100</v>
      </c>
      <c r="P247" s="21" t="s">
        <v>101</v>
      </c>
    </row>
    <row r="248" spans="1:16" ht="16.5" thickBot="1" thickTop="1">
      <c r="A248" s="136" t="s">
        <v>6</v>
      </c>
      <c r="B248" s="136"/>
      <c r="C248" s="136"/>
      <c r="D248" s="136"/>
      <c r="E248" s="97">
        <v>2</v>
      </c>
      <c r="F248" s="97">
        <v>2</v>
      </c>
      <c r="G248" s="27">
        <v>2</v>
      </c>
      <c r="I248" s="2">
        <v>2014</v>
      </c>
      <c r="J248" s="16">
        <f>E246*100/E245</f>
        <v>7.086614173228346</v>
      </c>
      <c r="K248" s="17">
        <f>E247*100/E244</f>
        <v>99.64444444444445</v>
      </c>
      <c r="L248" s="40">
        <f>E246*365/E247/365</f>
        <v>0.07627118644067796</v>
      </c>
      <c r="M248" s="22">
        <f>E245/E248</f>
        <v>1206.5</v>
      </c>
      <c r="N248" s="22">
        <f>E245/E249</f>
        <v>2413</v>
      </c>
      <c r="O248" s="22">
        <f>100000*E248/E241</f>
        <v>4.594215882204304</v>
      </c>
      <c r="P248" s="22">
        <f>100000*E249/E241</f>
        <v>2.297107941102152</v>
      </c>
    </row>
    <row r="249" spans="1:16" ht="16.5" thickBot="1" thickTop="1">
      <c r="A249" s="136" t="s">
        <v>7</v>
      </c>
      <c r="B249" s="136"/>
      <c r="C249" s="136"/>
      <c r="D249" s="136"/>
      <c r="E249" s="97">
        <v>1</v>
      </c>
      <c r="F249" s="97">
        <v>1</v>
      </c>
      <c r="G249" s="27">
        <v>1</v>
      </c>
      <c r="I249" s="2">
        <v>2015</v>
      </c>
      <c r="J249" s="18">
        <f>F246*100/F245</f>
        <v>13.461538461538462</v>
      </c>
      <c r="K249" s="17">
        <f>F247*100/F244</f>
        <v>96.80777238029147</v>
      </c>
      <c r="L249" s="40">
        <f>F246*365/F247/365</f>
        <v>0.15555555555555556</v>
      </c>
      <c r="M249" s="22">
        <f>F245/F248</f>
        <v>806</v>
      </c>
      <c r="N249" s="22">
        <f>F245/F249</f>
        <v>1612</v>
      </c>
      <c r="O249" s="22">
        <f>100000*F248/E241</f>
        <v>4.594215882204304</v>
      </c>
      <c r="P249" s="22">
        <f>100000*F249/E241</f>
        <v>2.297107941102152</v>
      </c>
    </row>
    <row r="250" spans="1:16" ht="16.5" thickBot="1" thickTop="1">
      <c r="A250" s="133" t="s">
        <v>199</v>
      </c>
      <c r="B250" s="133"/>
      <c r="C250" s="133"/>
      <c r="D250" s="133"/>
      <c r="E250" s="133"/>
      <c r="F250" s="122">
        <v>41</v>
      </c>
      <c r="G250" s="124"/>
      <c r="I250" s="15">
        <v>2016</v>
      </c>
      <c r="J250" s="19">
        <f>G246*100/G245</f>
        <v>14.037496905471688</v>
      </c>
      <c r="K250" s="26"/>
      <c r="L250" s="41">
        <f>G246*365/G247/365</f>
        <v>0.16329790781028575</v>
      </c>
      <c r="M250" s="23">
        <f>G245/G248</f>
        <v>968.5</v>
      </c>
      <c r="N250" s="23">
        <f>G245/G249</f>
        <v>1937</v>
      </c>
      <c r="O250" s="23">
        <f>100000*G248/E241</f>
        <v>4.594215882204304</v>
      </c>
      <c r="P250" s="23">
        <f>100000*G249/E241</f>
        <v>2.297107941102152</v>
      </c>
    </row>
    <row r="251" spans="1:7" ht="16.5" thickBot="1" thickTop="1">
      <c r="A251" s="134" t="s">
        <v>198</v>
      </c>
      <c r="B251" s="135"/>
      <c r="C251" s="135"/>
      <c r="D251" s="135"/>
      <c r="E251" s="135"/>
      <c r="F251" s="123">
        <v>3</v>
      </c>
      <c r="G251" s="124"/>
    </row>
    <row r="252" ht="15.75" thickTop="1"/>
    <row r="253" spans="2:8" ht="21">
      <c r="B253" s="165" t="s">
        <v>56</v>
      </c>
      <c r="C253" s="166"/>
      <c r="D253" s="166"/>
      <c r="E253" s="166"/>
      <c r="F253" s="166"/>
      <c r="G253" s="166"/>
      <c r="H253" s="166"/>
    </row>
    <row r="254" ht="15" customHeight="1" thickBot="1"/>
    <row r="255" spans="3:16" ht="15.75" customHeight="1" thickBot="1" thickTop="1">
      <c r="C255" s="132" t="s">
        <v>103</v>
      </c>
      <c r="D255" s="137"/>
      <c r="E255" s="137">
        <v>159582</v>
      </c>
      <c r="F255" s="137"/>
      <c r="G255" s="138"/>
      <c r="J255" s="147" t="s">
        <v>202</v>
      </c>
      <c r="K255" s="150" t="s">
        <v>200</v>
      </c>
      <c r="L255" s="145" t="s">
        <v>201</v>
      </c>
      <c r="M255" s="152" t="s">
        <v>84</v>
      </c>
      <c r="N255" s="153"/>
      <c r="O255" s="152" t="s">
        <v>85</v>
      </c>
      <c r="P255" s="153"/>
    </row>
    <row r="256" spans="2:16" ht="16.5" thickBot="1" thickTop="1">
      <c r="B256" s="129" t="s">
        <v>96</v>
      </c>
      <c r="C256" s="130"/>
      <c r="E256" s="9">
        <v>2014</v>
      </c>
      <c r="F256" s="9">
        <v>2015</v>
      </c>
      <c r="G256" s="9">
        <v>2016</v>
      </c>
      <c r="J256" s="148"/>
      <c r="K256" s="150"/>
      <c r="L256" s="146"/>
      <c r="M256" s="154"/>
      <c r="N256" s="155"/>
      <c r="O256" s="154"/>
      <c r="P256" s="155"/>
    </row>
    <row r="257" spans="1:16" ht="16.5" thickBot="1" thickTop="1">
      <c r="A257" s="136" t="s">
        <v>1</v>
      </c>
      <c r="B257" s="136"/>
      <c r="C257" s="136"/>
      <c r="D257" s="136"/>
      <c r="E257" s="97">
        <v>153</v>
      </c>
      <c r="F257" s="97">
        <v>172</v>
      </c>
      <c r="G257" s="27">
        <v>201</v>
      </c>
      <c r="J257" s="148"/>
      <c r="K257" s="150"/>
      <c r="L257" s="146"/>
      <c r="M257" s="154"/>
      <c r="N257" s="155"/>
      <c r="O257" s="154"/>
      <c r="P257" s="155"/>
    </row>
    <row r="258" spans="1:16" ht="16.5" thickBot="1" thickTop="1">
      <c r="A258" s="136" t="s">
        <v>9</v>
      </c>
      <c r="B258" s="136"/>
      <c r="C258" s="136"/>
      <c r="D258" s="136"/>
      <c r="E258" s="97">
        <v>799</v>
      </c>
      <c r="F258" s="97">
        <v>833</v>
      </c>
      <c r="G258" s="27">
        <v>860</v>
      </c>
      <c r="J258" s="148"/>
      <c r="K258" s="150"/>
      <c r="L258" s="146"/>
      <c r="M258" s="154"/>
      <c r="N258" s="155"/>
      <c r="O258" s="154"/>
      <c r="P258" s="155"/>
    </row>
    <row r="259" spans="1:16" ht="16.5" thickBot="1" thickTop="1">
      <c r="A259" s="136" t="s">
        <v>3</v>
      </c>
      <c r="B259" s="136"/>
      <c r="C259" s="136"/>
      <c r="D259" s="136"/>
      <c r="E259" s="97">
        <v>952</v>
      </c>
      <c r="F259" s="97">
        <v>1005</v>
      </c>
      <c r="G259" s="27">
        <v>1061</v>
      </c>
      <c r="J259" s="148"/>
      <c r="K259" s="150"/>
      <c r="L259" s="146"/>
      <c r="M259" s="154"/>
      <c r="N259" s="155"/>
      <c r="O259" s="154"/>
      <c r="P259" s="155"/>
    </row>
    <row r="260" spans="1:16" ht="16.5" thickBot="1" thickTop="1">
      <c r="A260" s="136" t="s">
        <v>4</v>
      </c>
      <c r="B260" s="136"/>
      <c r="C260" s="136"/>
      <c r="D260" s="136"/>
      <c r="E260" s="97">
        <v>172</v>
      </c>
      <c r="F260" s="97">
        <v>201</v>
      </c>
      <c r="G260" s="109">
        <f>G259-G261</f>
        <v>230.9399759903962</v>
      </c>
      <c r="J260" s="148"/>
      <c r="K260" s="150"/>
      <c r="L260" s="146"/>
      <c r="M260" s="156"/>
      <c r="N260" s="157"/>
      <c r="O260" s="156"/>
      <c r="P260" s="157"/>
    </row>
    <row r="261" spans="1:16" ht="16.5" thickBot="1" thickTop="1">
      <c r="A261" s="136" t="s">
        <v>5</v>
      </c>
      <c r="B261" s="136"/>
      <c r="C261" s="136"/>
      <c r="D261" s="136"/>
      <c r="E261" s="97">
        <f>E259-E260</f>
        <v>780</v>
      </c>
      <c r="F261" s="97">
        <f>F259-F260</f>
        <v>804</v>
      </c>
      <c r="G261" s="109">
        <f>K263*G258/100</f>
        <v>830.0600240096038</v>
      </c>
      <c r="J261" s="149"/>
      <c r="K261" s="150"/>
      <c r="L261" s="146"/>
      <c r="M261" s="20" t="s">
        <v>100</v>
      </c>
      <c r="N261" s="21" t="s">
        <v>101</v>
      </c>
      <c r="O261" s="20" t="s">
        <v>100</v>
      </c>
      <c r="P261" s="21" t="s">
        <v>101</v>
      </c>
    </row>
    <row r="262" spans="1:16" ht="16.5" thickBot="1" thickTop="1">
      <c r="A262" s="136" t="s">
        <v>6</v>
      </c>
      <c r="B262" s="136"/>
      <c r="C262" s="136"/>
      <c r="D262" s="136"/>
      <c r="E262" s="97">
        <v>5</v>
      </c>
      <c r="F262" s="97">
        <v>5</v>
      </c>
      <c r="G262" s="27">
        <v>5</v>
      </c>
      <c r="I262" s="2">
        <v>2014</v>
      </c>
      <c r="J262" s="16">
        <f>E260*100/E259</f>
        <v>18.067226890756302</v>
      </c>
      <c r="K262" s="17">
        <f>E261*100/E258</f>
        <v>97.62202753441802</v>
      </c>
      <c r="L262" s="40">
        <f>E260*365/E261/365</f>
        <v>0.2205128205128205</v>
      </c>
      <c r="M262" s="22">
        <f>E259/E262</f>
        <v>190.4</v>
      </c>
      <c r="N262" s="22">
        <f>E259/E263</f>
        <v>238</v>
      </c>
      <c r="O262" s="22">
        <f>100000*E262/E255</f>
        <v>3.133185446980236</v>
      </c>
      <c r="P262" s="22">
        <f>100000*E263/E255</f>
        <v>2.5065483575841885</v>
      </c>
    </row>
    <row r="263" spans="1:16" ht="16.5" thickBot="1" thickTop="1">
      <c r="A263" s="136" t="s">
        <v>7</v>
      </c>
      <c r="B263" s="136"/>
      <c r="C263" s="136"/>
      <c r="D263" s="136"/>
      <c r="E263" s="97">
        <v>4</v>
      </c>
      <c r="F263" s="97">
        <v>4</v>
      </c>
      <c r="G263" s="114">
        <v>4</v>
      </c>
      <c r="I263" s="2">
        <v>2015</v>
      </c>
      <c r="J263" s="18">
        <f>F260*100/F259</f>
        <v>20</v>
      </c>
      <c r="K263" s="17">
        <f>F261*100/F258</f>
        <v>96.51860744297718</v>
      </c>
      <c r="L263" s="40">
        <f>F260*365/F261/365</f>
        <v>0.25</v>
      </c>
      <c r="M263" s="22">
        <f>F259/F262</f>
        <v>201</v>
      </c>
      <c r="N263" s="22">
        <f>F259/F263</f>
        <v>251.25</v>
      </c>
      <c r="O263" s="22">
        <f>100000*F262/E255</f>
        <v>3.133185446980236</v>
      </c>
      <c r="P263" s="22">
        <f>100000*F263/E255</f>
        <v>2.5065483575841885</v>
      </c>
    </row>
    <row r="264" spans="1:16" ht="16.5" thickBot="1" thickTop="1">
      <c r="A264" s="133" t="s">
        <v>199</v>
      </c>
      <c r="B264" s="133"/>
      <c r="C264" s="133"/>
      <c r="D264" s="133"/>
      <c r="E264" s="133"/>
      <c r="F264" s="122">
        <v>7</v>
      </c>
      <c r="G264" s="124"/>
      <c r="I264" s="15">
        <v>2016</v>
      </c>
      <c r="J264" s="19">
        <f>G260*100/G259</f>
        <v>21.766255984014723</v>
      </c>
      <c r="K264" s="26"/>
      <c r="L264" s="41">
        <f>G260*365/G261/365</f>
        <v>0.27822081453199127</v>
      </c>
      <c r="M264" s="23">
        <f>G259/G262</f>
        <v>212.2</v>
      </c>
      <c r="N264" s="23">
        <f>G259/G263</f>
        <v>265.25</v>
      </c>
      <c r="O264" s="23">
        <f>100000*G262/E255</f>
        <v>3.133185446980236</v>
      </c>
      <c r="P264" s="23">
        <f>100000*G263/E255</f>
        <v>2.5065483575841885</v>
      </c>
    </row>
    <row r="265" spans="1:7" ht="16.5" thickBot="1" thickTop="1">
      <c r="A265" s="134" t="s">
        <v>198</v>
      </c>
      <c r="B265" s="135"/>
      <c r="C265" s="135"/>
      <c r="D265" s="135"/>
      <c r="E265" s="135"/>
      <c r="F265" s="123">
        <v>5</v>
      </c>
      <c r="G265" s="124"/>
    </row>
    <row r="266" ht="15.75" thickTop="1"/>
    <row r="267" spans="2:6" ht="21">
      <c r="B267" s="165" t="s">
        <v>57</v>
      </c>
      <c r="C267" s="166"/>
      <c r="D267" s="166"/>
      <c r="E267" s="166"/>
      <c r="F267" s="166"/>
    </row>
    <row r="268" ht="15" customHeight="1" thickBot="1"/>
    <row r="269" spans="3:16" ht="15.75" customHeight="1" thickBot="1" thickTop="1">
      <c r="C269" s="132" t="s">
        <v>103</v>
      </c>
      <c r="D269" s="137"/>
      <c r="E269" s="137">
        <v>159582</v>
      </c>
      <c r="F269" s="137"/>
      <c r="G269" s="138"/>
      <c r="J269" s="147" t="s">
        <v>202</v>
      </c>
      <c r="K269" s="150" t="s">
        <v>200</v>
      </c>
      <c r="L269" s="145" t="s">
        <v>201</v>
      </c>
      <c r="M269" s="152" t="s">
        <v>84</v>
      </c>
      <c r="N269" s="153"/>
      <c r="O269" s="152" t="s">
        <v>85</v>
      </c>
      <c r="P269" s="153"/>
    </row>
    <row r="270" spans="2:16" ht="16.5" thickBot="1" thickTop="1">
      <c r="B270" s="164" t="s">
        <v>95</v>
      </c>
      <c r="C270" s="130"/>
      <c r="E270" s="9">
        <v>2014</v>
      </c>
      <c r="F270" s="9">
        <v>2015</v>
      </c>
      <c r="G270" s="9">
        <v>2016</v>
      </c>
      <c r="J270" s="148"/>
      <c r="K270" s="150"/>
      <c r="L270" s="146"/>
      <c r="M270" s="154"/>
      <c r="N270" s="155"/>
      <c r="O270" s="154"/>
      <c r="P270" s="155"/>
    </row>
    <row r="271" spans="1:16" ht="16.5" thickBot="1" thickTop="1">
      <c r="A271" s="136" t="s">
        <v>1</v>
      </c>
      <c r="B271" s="136"/>
      <c r="C271" s="136"/>
      <c r="D271" s="136"/>
      <c r="E271" s="97">
        <v>1746</v>
      </c>
      <c r="F271" s="97">
        <v>1828</v>
      </c>
      <c r="G271" s="27">
        <v>2624</v>
      </c>
      <c r="J271" s="148"/>
      <c r="K271" s="150"/>
      <c r="L271" s="146"/>
      <c r="M271" s="154"/>
      <c r="N271" s="155"/>
      <c r="O271" s="154"/>
      <c r="P271" s="155"/>
    </row>
    <row r="272" spans="1:16" ht="16.5" thickBot="1" thickTop="1">
      <c r="A272" s="136" t="s">
        <v>9</v>
      </c>
      <c r="B272" s="136"/>
      <c r="C272" s="136"/>
      <c r="D272" s="136"/>
      <c r="E272" s="97">
        <v>3207</v>
      </c>
      <c r="F272" s="97">
        <v>3640</v>
      </c>
      <c r="G272" s="27">
        <v>3780</v>
      </c>
      <c r="J272" s="148"/>
      <c r="K272" s="150"/>
      <c r="L272" s="146"/>
      <c r="M272" s="154"/>
      <c r="N272" s="155"/>
      <c r="O272" s="154"/>
      <c r="P272" s="155"/>
    </row>
    <row r="273" spans="1:16" ht="16.5" thickBot="1" thickTop="1">
      <c r="A273" s="136" t="s">
        <v>3</v>
      </c>
      <c r="B273" s="136"/>
      <c r="C273" s="136"/>
      <c r="D273" s="136"/>
      <c r="E273" s="97">
        <v>4932</v>
      </c>
      <c r="F273" s="97">
        <v>5447</v>
      </c>
      <c r="G273" s="27">
        <v>6404</v>
      </c>
      <c r="J273" s="148"/>
      <c r="K273" s="150"/>
      <c r="L273" s="146"/>
      <c r="M273" s="154"/>
      <c r="N273" s="155"/>
      <c r="O273" s="154"/>
      <c r="P273" s="155"/>
    </row>
    <row r="274" spans="1:16" ht="16.5" thickBot="1" thickTop="1">
      <c r="A274" s="136" t="s">
        <v>4</v>
      </c>
      <c r="B274" s="136"/>
      <c r="C274" s="136"/>
      <c r="D274" s="136"/>
      <c r="E274" s="97">
        <v>1828</v>
      </c>
      <c r="F274" s="97">
        <v>2624</v>
      </c>
      <c r="G274" s="109">
        <f>G273-G275</f>
        <v>3472.4230769230767</v>
      </c>
      <c r="J274" s="148"/>
      <c r="K274" s="150"/>
      <c r="L274" s="146"/>
      <c r="M274" s="156"/>
      <c r="N274" s="157"/>
      <c r="O274" s="156"/>
      <c r="P274" s="157"/>
    </row>
    <row r="275" spans="1:16" ht="16.5" thickBot="1" thickTop="1">
      <c r="A275" s="136" t="s">
        <v>5</v>
      </c>
      <c r="B275" s="136"/>
      <c r="C275" s="136"/>
      <c r="D275" s="136"/>
      <c r="E275" s="97">
        <f>E273-E274</f>
        <v>3104</v>
      </c>
      <c r="F275" s="97">
        <f>F273-F274</f>
        <v>2823</v>
      </c>
      <c r="G275" s="109">
        <f>K277*G272/100</f>
        <v>2931.5769230769233</v>
      </c>
      <c r="J275" s="149"/>
      <c r="K275" s="150"/>
      <c r="L275" s="146"/>
      <c r="M275" s="20" t="s">
        <v>100</v>
      </c>
      <c r="N275" s="21" t="s">
        <v>101</v>
      </c>
      <c r="O275" s="20" t="s">
        <v>100</v>
      </c>
      <c r="P275" s="21" t="s">
        <v>101</v>
      </c>
    </row>
    <row r="276" spans="1:16" ht="16.5" thickBot="1" thickTop="1">
      <c r="A276" s="136" t="s">
        <v>6</v>
      </c>
      <c r="B276" s="136"/>
      <c r="C276" s="136"/>
      <c r="D276" s="136"/>
      <c r="E276" s="97">
        <v>6</v>
      </c>
      <c r="F276" s="97">
        <v>7</v>
      </c>
      <c r="G276" s="27">
        <v>7</v>
      </c>
      <c r="I276" s="2">
        <v>2014</v>
      </c>
      <c r="J276" s="16">
        <f>E274*100/E273</f>
        <v>37.06407137064071</v>
      </c>
      <c r="K276" s="17">
        <f>E275*100/E272</f>
        <v>96.78827564702213</v>
      </c>
      <c r="L276" s="40">
        <f>E274*365/E275/365</f>
        <v>0.5889175257731959</v>
      </c>
      <c r="M276" s="22">
        <f>E273/E276</f>
        <v>822</v>
      </c>
      <c r="N276" s="22">
        <f>E273/E277</f>
        <v>822</v>
      </c>
      <c r="O276" s="22">
        <f>100000*E276/E269</f>
        <v>3.759822536376283</v>
      </c>
      <c r="P276" s="22">
        <f>100000*E277/E269</f>
        <v>3.759822536376283</v>
      </c>
    </row>
    <row r="277" spans="1:16" ht="16.5" thickBot="1" thickTop="1">
      <c r="A277" s="136" t="s">
        <v>7</v>
      </c>
      <c r="B277" s="136"/>
      <c r="C277" s="136"/>
      <c r="D277" s="136"/>
      <c r="E277" s="97">
        <v>6</v>
      </c>
      <c r="F277" s="97">
        <v>7</v>
      </c>
      <c r="G277" s="27">
        <v>7</v>
      </c>
      <c r="I277" s="2">
        <v>2015</v>
      </c>
      <c r="J277" s="18">
        <f>F274*100/F273</f>
        <v>48.17330640719662</v>
      </c>
      <c r="K277" s="17">
        <f>F275*100/F272</f>
        <v>77.55494505494505</v>
      </c>
      <c r="L277" s="40">
        <f>F274*365/F275/365</f>
        <v>0.9295076160113355</v>
      </c>
      <c r="M277" s="22">
        <f>F273/F276</f>
        <v>778.1428571428571</v>
      </c>
      <c r="N277" s="22">
        <f>F273/F277</f>
        <v>778.1428571428571</v>
      </c>
      <c r="O277" s="22">
        <f>100000*F276/E269</f>
        <v>4.38645962577233</v>
      </c>
      <c r="P277" s="22">
        <f>100000*F277/E269</f>
        <v>4.38645962577233</v>
      </c>
    </row>
    <row r="278" spans="1:16" ht="16.5" thickBot="1" thickTop="1">
      <c r="A278" s="133" t="s">
        <v>199</v>
      </c>
      <c r="B278" s="133"/>
      <c r="C278" s="133"/>
      <c r="D278" s="133"/>
      <c r="E278" s="133"/>
      <c r="F278" s="122">
        <v>30</v>
      </c>
      <c r="G278" s="124"/>
      <c r="I278" s="15">
        <v>2016</v>
      </c>
      <c r="J278" s="19">
        <f>G274*100/G273</f>
        <v>54.222721376063035</v>
      </c>
      <c r="K278" s="26"/>
      <c r="L278" s="41">
        <f>G274*365/G275/365</f>
        <v>1.1844898387583473</v>
      </c>
      <c r="M278" s="23">
        <f>G273/G276</f>
        <v>914.8571428571429</v>
      </c>
      <c r="N278" s="23">
        <f>G273/G277</f>
        <v>914.8571428571429</v>
      </c>
      <c r="O278" s="23">
        <f>100000*G276/E269</f>
        <v>4.38645962577233</v>
      </c>
      <c r="P278" s="23">
        <f>100000*G277/E269</f>
        <v>4.38645962577233</v>
      </c>
    </row>
    <row r="279" spans="1:7" ht="16.5" thickBot="1" thickTop="1">
      <c r="A279" s="134" t="s">
        <v>198</v>
      </c>
      <c r="B279" s="135"/>
      <c r="C279" s="135"/>
      <c r="D279" s="135"/>
      <c r="E279" s="135"/>
      <c r="F279" s="123">
        <v>14</v>
      </c>
      <c r="G279" s="124"/>
    </row>
    <row r="280" ht="15.75" thickTop="1"/>
    <row r="281" spans="2:6" ht="21">
      <c r="B281" s="165" t="s">
        <v>58</v>
      </c>
      <c r="C281" s="166"/>
      <c r="D281" s="166"/>
      <c r="E281" s="166"/>
      <c r="F281" s="166"/>
    </row>
    <row r="282" ht="15" customHeight="1" thickBot="1"/>
    <row r="283" spans="3:16" ht="15.75" customHeight="1" thickBot="1" thickTop="1">
      <c r="C283" s="132" t="s">
        <v>103</v>
      </c>
      <c r="D283" s="137"/>
      <c r="E283" s="137">
        <v>255144</v>
      </c>
      <c r="F283" s="137"/>
      <c r="G283" s="138"/>
      <c r="J283" s="147" t="s">
        <v>202</v>
      </c>
      <c r="K283" s="150" t="s">
        <v>200</v>
      </c>
      <c r="L283" s="145" t="s">
        <v>201</v>
      </c>
      <c r="M283" s="152" t="s">
        <v>84</v>
      </c>
      <c r="N283" s="153"/>
      <c r="O283" s="152" t="s">
        <v>85</v>
      </c>
      <c r="P283" s="153"/>
    </row>
    <row r="284" spans="2:16" ht="16.5" thickBot="1" thickTop="1">
      <c r="B284" s="129" t="s">
        <v>96</v>
      </c>
      <c r="C284" s="130"/>
      <c r="E284" s="9">
        <v>2014</v>
      </c>
      <c r="F284" s="9">
        <v>2015</v>
      </c>
      <c r="G284" s="9">
        <v>2016</v>
      </c>
      <c r="J284" s="148"/>
      <c r="K284" s="150"/>
      <c r="L284" s="146"/>
      <c r="M284" s="154"/>
      <c r="N284" s="155"/>
      <c r="O284" s="154"/>
      <c r="P284" s="155"/>
    </row>
    <row r="285" spans="1:16" ht="16.5" thickBot="1" thickTop="1">
      <c r="A285" s="136" t="s">
        <v>1</v>
      </c>
      <c r="B285" s="136"/>
      <c r="C285" s="136"/>
      <c r="D285" s="136"/>
      <c r="E285" s="97">
        <v>14</v>
      </c>
      <c r="F285" s="97">
        <v>42</v>
      </c>
      <c r="G285" s="27">
        <v>161</v>
      </c>
      <c r="J285" s="148"/>
      <c r="K285" s="150"/>
      <c r="L285" s="146"/>
      <c r="M285" s="154"/>
      <c r="N285" s="155"/>
      <c r="O285" s="154"/>
      <c r="P285" s="155"/>
    </row>
    <row r="286" spans="1:16" ht="16.5" thickBot="1" thickTop="1">
      <c r="A286" s="136" t="s">
        <v>9</v>
      </c>
      <c r="B286" s="136"/>
      <c r="C286" s="136"/>
      <c r="D286" s="136"/>
      <c r="E286" s="97">
        <v>1611</v>
      </c>
      <c r="F286" s="97">
        <v>1706</v>
      </c>
      <c r="G286" s="27">
        <v>2052</v>
      </c>
      <c r="J286" s="148"/>
      <c r="K286" s="150"/>
      <c r="L286" s="146"/>
      <c r="M286" s="154"/>
      <c r="N286" s="155"/>
      <c r="O286" s="154"/>
      <c r="P286" s="155"/>
    </row>
    <row r="287" spans="1:16" ht="16.5" thickBot="1" thickTop="1">
      <c r="A287" s="136" t="s">
        <v>3</v>
      </c>
      <c r="B287" s="136"/>
      <c r="C287" s="136"/>
      <c r="D287" s="136"/>
      <c r="E287" s="97">
        <v>1625</v>
      </c>
      <c r="F287" s="97">
        <v>1748</v>
      </c>
      <c r="G287" s="27">
        <v>2213</v>
      </c>
      <c r="J287" s="148"/>
      <c r="K287" s="150"/>
      <c r="L287" s="146"/>
      <c r="M287" s="154"/>
      <c r="N287" s="155"/>
      <c r="O287" s="154"/>
      <c r="P287" s="155"/>
    </row>
    <row r="288" spans="1:16" ht="16.5" thickBot="1" thickTop="1">
      <c r="A288" s="136" t="s">
        <v>4</v>
      </c>
      <c r="B288" s="136"/>
      <c r="C288" s="136"/>
      <c r="D288" s="136"/>
      <c r="E288" s="97">
        <v>42</v>
      </c>
      <c r="F288" s="97">
        <v>161</v>
      </c>
      <c r="G288" s="109">
        <f>G287-G289</f>
        <v>304.1348182883937</v>
      </c>
      <c r="J288" s="148"/>
      <c r="K288" s="150"/>
      <c r="L288" s="146"/>
      <c r="M288" s="156"/>
      <c r="N288" s="157"/>
      <c r="O288" s="156"/>
      <c r="P288" s="157"/>
    </row>
    <row r="289" spans="1:16" ht="16.5" thickBot="1" thickTop="1">
      <c r="A289" s="136" t="s">
        <v>5</v>
      </c>
      <c r="B289" s="136"/>
      <c r="C289" s="136"/>
      <c r="D289" s="136"/>
      <c r="E289" s="97">
        <f>E287-E288</f>
        <v>1583</v>
      </c>
      <c r="F289" s="97">
        <f>F287-F288</f>
        <v>1587</v>
      </c>
      <c r="G289" s="109">
        <f>K291*G286/100</f>
        <v>1908.8651817116063</v>
      </c>
      <c r="J289" s="149"/>
      <c r="K289" s="150"/>
      <c r="L289" s="146"/>
      <c r="M289" s="20" t="s">
        <v>100</v>
      </c>
      <c r="N289" s="21" t="s">
        <v>101</v>
      </c>
      <c r="O289" s="20" t="s">
        <v>100</v>
      </c>
      <c r="P289" s="21" t="s">
        <v>101</v>
      </c>
    </row>
    <row r="290" spans="1:16" ht="16.5" thickBot="1" thickTop="1">
      <c r="A290" s="136" t="s">
        <v>6</v>
      </c>
      <c r="B290" s="136"/>
      <c r="C290" s="136"/>
      <c r="D290" s="136"/>
      <c r="E290" s="97">
        <v>4</v>
      </c>
      <c r="F290" s="97">
        <v>4</v>
      </c>
      <c r="G290" s="27">
        <v>4</v>
      </c>
      <c r="I290" s="2">
        <v>2014</v>
      </c>
      <c r="J290" s="16">
        <f>E288*100/E287</f>
        <v>2.5846153846153848</v>
      </c>
      <c r="K290" s="17">
        <f>E289*100/E286</f>
        <v>98.26194909993792</v>
      </c>
      <c r="L290" s="40">
        <f>E288*365/E289/365</f>
        <v>0.026531901452937462</v>
      </c>
      <c r="M290" s="22">
        <f>E287/E290</f>
        <v>406.25</v>
      </c>
      <c r="N290" s="22">
        <f>E287/E291</f>
        <v>406.25</v>
      </c>
      <c r="O290" s="22">
        <f>100000*E290/E283</f>
        <v>1.567742137773179</v>
      </c>
      <c r="P290" s="22">
        <f>100000*E291/E283</f>
        <v>1.567742137773179</v>
      </c>
    </row>
    <row r="291" spans="1:16" ht="16.5" thickBot="1" thickTop="1">
      <c r="A291" s="136" t="s">
        <v>7</v>
      </c>
      <c r="B291" s="136"/>
      <c r="C291" s="136"/>
      <c r="D291" s="136"/>
      <c r="E291" s="97">
        <v>4</v>
      </c>
      <c r="F291" s="97">
        <v>4</v>
      </c>
      <c r="G291" s="27">
        <v>4</v>
      </c>
      <c r="I291" s="2">
        <v>2015</v>
      </c>
      <c r="J291" s="18">
        <f>F288*100/F287</f>
        <v>9.210526315789474</v>
      </c>
      <c r="K291" s="17">
        <f>F289*100/F286</f>
        <v>93.02461899179367</v>
      </c>
      <c r="L291" s="40">
        <f>F288*365/F289/365</f>
        <v>0.10144927536231883</v>
      </c>
      <c r="M291" s="22">
        <f>F287/F290</f>
        <v>437</v>
      </c>
      <c r="N291" s="22">
        <f>F287/F291</f>
        <v>437</v>
      </c>
      <c r="O291" s="22">
        <f>100000*F290/E283</f>
        <v>1.567742137773179</v>
      </c>
      <c r="P291" s="22">
        <f>100000*F291/E283</f>
        <v>1.567742137773179</v>
      </c>
    </row>
    <row r="292" spans="1:16" ht="16.5" thickBot="1" thickTop="1">
      <c r="A292" s="133" t="s">
        <v>199</v>
      </c>
      <c r="B292" s="133"/>
      <c r="C292" s="133"/>
      <c r="D292" s="133"/>
      <c r="E292" s="133"/>
      <c r="F292" s="122">
        <v>7</v>
      </c>
      <c r="G292" s="124"/>
      <c r="I292" s="15">
        <v>2016</v>
      </c>
      <c r="J292" s="19">
        <f>G288*100/G287</f>
        <v>13.743100690844724</v>
      </c>
      <c r="K292" s="26"/>
      <c r="L292" s="41">
        <f>G288*365/G289/365</f>
        <v>0.15932755293681228</v>
      </c>
      <c r="M292" s="23">
        <f>G287/G290</f>
        <v>553.25</v>
      </c>
      <c r="N292" s="23">
        <f>G287/G291</f>
        <v>553.25</v>
      </c>
      <c r="O292" s="23">
        <f>100000*G290/E283</f>
        <v>1.567742137773179</v>
      </c>
      <c r="P292" s="23">
        <f>100000*G291/E283</f>
        <v>1.567742137773179</v>
      </c>
    </row>
    <row r="293" spans="1:7" ht="16.5" thickBot="1" thickTop="1">
      <c r="A293" s="134" t="s">
        <v>198</v>
      </c>
      <c r="B293" s="135"/>
      <c r="C293" s="135"/>
      <c r="D293" s="135"/>
      <c r="E293" s="135"/>
      <c r="F293" s="123">
        <v>5</v>
      </c>
      <c r="G293" s="124"/>
    </row>
    <row r="294" ht="15.75" thickTop="1"/>
    <row r="295" spans="2:6" ht="21">
      <c r="B295" s="165" t="s">
        <v>59</v>
      </c>
      <c r="C295" s="166"/>
      <c r="D295" s="166"/>
      <c r="E295" s="166"/>
      <c r="F295" s="166"/>
    </row>
    <row r="296" ht="15" customHeight="1" thickBot="1"/>
    <row r="297" spans="3:16" ht="15.75" customHeight="1" thickBot="1" thickTop="1">
      <c r="C297" s="132" t="s">
        <v>103</v>
      </c>
      <c r="D297" s="137"/>
      <c r="E297" s="137">
        <v>116827</v>
      </c>
      <c r="F297" s="137"/>
      <c r="G297" s="138"/>
      <c r="J297" s="147" t="s">
        <v>202</v>
      </c>
      <c r="K297" s="150" t="s">
        <v>200</v>
      </c>
      <c r="L297" s="145" t="s">
        <v>201</v>
      </c>
      <c r="M297" s="152" t="s">
        <v>84</v>
      </c>
      <c r="N297" s="153"/>
      <c r="O297" s="152" t="s">
        <v>85</v>
      </c>
      <c r="P297" s="153"/>
    </row>
    <row r="298" spans="2:16" ht="16.5" thickBot="1" thickTop="1">
      <c r="B298" s="164" t="s">
        <v>95</v>
      </c>
      <c r="C298" s="130"/>
      <c r="E298" s="9">
        <v>2014</v>
      </c>
      <c r="F298" s="9">
        <v>2015</v>
      </c>
      <c r="G298" s="9">
        <v>2016</v>
      </c>
      <c r="J298" s="148"/>
      <c r="K298" s="150"/>
      <c r="L298" s="146"/>
      <c r="M298" s="154"/>
      <c r="N298" s="155"/>
      <c r="O298" s="154"/>
      <c r="P298" s="155"/>
    </row>
    <row r="299" spans="1:16" ht="16.5" thickBot="1" thickTop="1">
      <c r="A299" s="136" t="s">
        <v>1</v>
      </c>
      <c r="B299" s="136"/>
      <c r="C299" s="136"/>
      <c r="D299" s="136"/>
      <c r="E299" s="97">
        <v>346</v>
      </c>
      <c r="F299" s="97">
        <v>379</v>
      </c>
      <c r="G299" s="27">
        <v>598</v>
      </c>
      <c r="J299" s="148"/>
      <c r="K299" s="150"/>
      <c r="L299" s="146"/>
      <c r="M299" s="154"/>
      <c r="N299" s="155"/>
      <c r="O299" s="154"/>
      <c r="P299" s="155"/>
    </row>
    <row r="300" spans="1:16" ht="16.5" thickBot="1" thickTop="1">
      <c r="A300" s="136" t="s">
        <v>9</v>
      </c>
      <c r="B300" s="136"/>
      <c r="C300" s="136"/>
      <c r="D300" s="136"/>
      <c r="E300" s="97">
        <v>2416</v>
      </c>
      <c r="F300" s="97">
        <v>2897</v>
      </c>
      <c r="G300" s="27">
        <v>3920</v>
      </c>
      <c r="J300" s="148"/>
      <c r="K300" s="150"/>
      <c r="L300" s="146"/>
      <c r="M300" s="154"/>
      <c r="N300" s="155"/>
      <c r="O300" s="154"/>
      <c r="P300" s="155"/>
    </row>
    <row r="301" spans="1:16" ht="16.5" thickBot="1" thickTop="1">
      <c r="A301" s="136" t="s">
        <v>3</v>
      </c>
      <c r="B301" s="136"/>
      <c r="C301" s="136"/>
      <c r="D301" s="136"/>
      <c r="E301" s="97">
        <v>2762</v>
      </c>
      <c r="F301" s="97">
        <v>3275</v>
      </c>
      <c r="G301" s="27">
        <v>4518</v>
      </c>
      <c r="J301" s="148"/>
      <c r="K301" s="150"/>
      <c r="L301" s="146"/>
      <c r="M301" s="154"/>
      <c r="N301" s="155"/>
      <c r="O301" s="154"/>
      <c r="P301" s="155"/>
    </row>
    <row r="302" spans="1:16" ht="16.5" thickBot="1" thickTop="1">
      <c r="A302" s="136" t="s">
        <v>4</v>
      </c>
      <c r="B302" s="136"/>
      <c r="C302" s="136"/>
      <c r="D302" s="136"/>
      <c r="E302" s="97">
        <v>379</v>
      </c>
      <c r="F302" s="97">
        <v>598</v>
      </c>
      <c r="G302" s="109">
        <f>G301-G303</f>
        <v>895.6872626855366</v>
      </c>
      <c r="J302" s="148"/>
      <c r="K302" s="150"/>
      <c r="L302" s="146"/>
      <c r="M302" s="156"/>
      <c r="N302" s="157"/>
      <c r="O302" s="156"/>
      <c r="P302" s="157"/>
    </row>
    <row r="303" spans="1:16" ht="16.5" thickBot="1" thickTop="1">
      <c r="A303" s="136" t="s">
        <v>5</v>
      </c>
      <c r="B303" s="136"/>
      <c r="C303" s="136"/>
      <c r="D303" s="136"/>
      <c r="E303" s="97">
        <f>E301-E302</f>
        <v>2383</v>
      </c>
      <c r="F303" s="97">
        <f>F301-F302</f>
        <v>2677</v>
      </c>
      <c r="G303" s="109">
        <f>K305*G300/100</f>
        <v>3622.3127373144634</v>
      </c>
      <c r="J303" s="149"/>
      <c r="K303" s="150"/>
      <c r="L303" s="146"/>
      <c r="M303" s="20" t="s">
        <v>100</v>
      </c>
      <c r="N303" s="21" t="s">
        <v>101</v>
      </c>
      <c r="O303" s="20" t="s">
        <v>100</v>
      </c>
      <c r="P303" s="21" t="s">
        <v>101</v>
      </c>
    </row>
    <row r="304" spans="1:16" ht="16.5" thickBot="1" thickTop="1">
      <c r="A304" s="136" t="s">
        <v>6</v>
      </c>
      <c r="B304" s="136"/>
      <c r="C304" s="136"/>
      <c r="D304" s="136"/>
      <c r="E304" s="97">
        <v>6</v>
      </c>
      <c r="F304" s="97">
        <v>6</v>
      </c>
      <c r="G304" s="27">
        <v>6</v>
      </c>
      <c r="I304" s="2">
        <v>2014</v>
      </c>
      <c r="J304" s="16">
        <f>E302*100/E301</f>
        <v>13.721940622737147</v>
      </c>
      <c r="K304" s="17">
        <f>E303*100/E300</f>
        <v>98.6341059602649</v>
      </c>
      <c r="L304" s="40">
        <f>E302*365/E303/365</f>
        <v>0.1590432228283676</v>
      </c>
      <c r="M304" s="22">
        <f>E301/E304</f>
        <v>460.3333333333333</v>
      </c>
      <c r="N304" s="22">
        <f>E301/E305</f>
        <v>552.4</v>
      </c>
      <c r="O304" s="22">
        <f>100000*E304/E297</f>
        <v>5.135799087539695</v>
      </c>
      <c r="P304" s="22">
        <f>100000*E305/E297</f>
        <v>4.279832572949746</v>
      </c>
    </row>
    <row r="305" spans="1:16" ht="16.5" thickBot="1" thickTop="1">
      <c r="A305" s="136" t="s">
        <v>7</v>
      </c>
      <c r="B305" s="136"/>
      <c r="C305" s="136"/>
      <c r="D305" s="136"/>
      <c r="E305" s="97">
        <v>5</v>
      </c>
      <c r="F305" s="97">
        <v>5</v>
      </c>
      <c r="G305" s="27">
        <v>5</v>
      </c>
      <c r="I305" s="2">
        <v>2015</v>
      </c>
      <c r="J305" s="18">
        <f>F302*100/F301</f>
        <v>18.259541984732824</v>
      </c>
      <c r="K305" s="17">
        <f>F303*100/F300</f>
        <v>92.40593717638937</v>
      </c>
      <c r="L305" s="40">
        <f>F302*365/F303/365</f>
        <v>0.22338438550616363</v>
      </c>
      <c r="M305" s="22">
        <f>F301/F304</f>
        <v>545.8333333333334</v>
      </c>
      <c r="N305" s="22">
        <f>F301/F305</f>
        <v>655</v>
      </c>
      <c r="O305" s="22">
        <f>100000*F304/E297</f>
        <v>5.135799087539695</v>
      </c>
      <c r="P305" s="22">
        <f>100000*F305/E297</f>
        <v>4.279832572949746</v>
      </c>
    </row>
    <row r="306" spans="1:16" ht="16.5" thickBot="1" thickTop="1">
      <c r="A306" s="133" t="s">
        <v>199</v>
      </c>
      <c r="B306" s="133"/>
      <c r="C306" s="133"/>
      <c r="D306" s="133"/>
      <c r="E306" s="133"/>
      <c r="F306" s="122">
        <v>26</v>
      </c>
      <c r="G306" s="124"/>
      <c r="I306" s="15">
        <v>2016</v>
      </c>
      <c r="J306" s="19">
        <f>G302*100/G301</f>
        <v>19.824861945231</v>
      </c>
      <c r="K306" s="26"/>
      <c r="L306" s="41">
        <f>G302*365/G303/365</f>
        <v>0.2472694456938546</v>
      </c>
      <c r="M306" s="23">
        <f>G301/G304</f>
        <v>753</v>
      </c>
      <c r="N306" s="23">
        <f>G301/G305</f>
        <v>903.6</v>
      </c>
      <c r="O306" s="23">
        <f>100000*G304/E297</f>
        <v>5.135799087539695</v>
      </c>
      <c r="P306" s="23">
        <f>100000*G305/E297</f>
        <v>4.279832572949746</v>
      </c>
    </row>
    <row r="307" spans="1:7" ht="16.5" thickBot="1" thickTop="1">
      <c r="A307" s="134" t="s">
        <v>198</v>
      </c>
      <c r="B307" s="135"/>
      <c r="C307" s="135"/>
      <c r="D307" s="135"/>
      <c r="E307" s="135"/>
      <c r="F307" s="123">
        <v>9</v>
      </c>
      <c r="G307" s="124"/>
    </row>
    <row r="308" ht="15.75" thickTop="1"/>
    <row r="309" spans="2:6" ht="21">
      <c r="B309" s="165" t="s">
        <v>60</v>
      </c>
      <c r="C309" s="166"/>
      <c r="D309" s="166"/>
      <c r="E309" s="166"/>
      <c r="F309" s="166"/>
    </row>
    <row r="310" ht="15" customHeight="1" thickBot="1"/>
    <row r="311" spans="3:16" ht="15.75" customHeight="1" thickBot="1" thickTop="1">
      <c r="C311" s="132" t="s">
        <v>103</v>
      </c>
      <c r="D311" s="137"/>
      <c r="E311" s="137">
        <v>59432</v>
      </c>
      <c r="F311" s="137"/>
      <c r="G311" s="138"/>
      <c r="J311" s="147" t="s">
        <v>202</v>
      </c>
      <c r="K311" s="150" t="s">
        <v>200</v>
      </c>
      <c r="L311" s="145" t="s">
        <v>201</v>
      </c>
      <c r="M311" s="152" t="s">
        <v>84</v>
      </c>
      <c r="N311" s="153"/>
      <c r="O311" s="152" t="s">
        <v>85</v>
      </c>
      <c r="P311" s="153"/>
    </row>
    <row r="312" spans="2:16" ht="16.5" thickBot="1" thickTop="1">
      <c r="B312" s="164" t="s">
        <v>95</v>
      </c>
      <c r="C312" s="130"/>
      <c r="E312" s="9">
        <v>2014</v>
      </c>
      <c r="F312" s="9">
        <v>2015</v>
      </c>
      <c r="G312" s="9">
        <v>2016</v>
      </c>
      <c r="J312" s="148"/>
      <c r="K312" s="150"/>
      <c r="L312" s="146"/>
      <c r="M312" s="154"/>
      <c r="N312" s="155"/>
      <c r="O312" s="154"/>
      <c r="P312" s="155"/>
    </row>
    <row r="313" spans="1:16" ht="16.5" thickBot="1" thickTop="1">
      <c r="A313" s="136" t="s">
        <v>1</v>
      </c>
      <c r="B313" s="136"/>
      <c r="C313" s="136"/>
      <c r="D313" s="136"/>
      <c r="E313" s="97">
        <v>455</v>
      </c>
      <c r="F313" s="97">
        <v>433</v>
      </c>
      <c r="G313" s="27">
        <v>294</v>
      </c>
      <c r="J313" s="148"/>
      <c r="K313" s="150"/>
      <c r="L313" s="146"/>
      <c r="M313" s="154"/>
      <c r="N313" s="155"/>
      <c r="O313" s="154"/>
      <c r="P313" s="155"/>
    </row>
    <row r="314" spans="1:16" ht="16.5" thickBot="1" thickTop="1">
      <c r="A314" s="136" t="s">
        <v>9</v>
      </c>
      <c r="B314" s="136"/>
      <c r="C314" s="136"/>
      <c r="D314" s="136"/>
      <c r="E314" s="97">
        <v>1854</v>
      </c>
      <c r="F314" s="97">
        <v>2699</v>
      </c>
      <c r="G314" s="27">
        <v>2856</v>
      </c>
      <c r="J314" s="148"/>
      <c r="K314" s="150"/>
      <c r="L314" s="146"/>
      <c r="M314" s="154"/>
      <c r="N314" s="155"/>
      <c r="O314" s="154"/>
      <c r="P314" s="155"/>
    </row>
    <row r="315" spans="1:16" ht="16.5" thickBot="1" thickTop="1">
      <c r="A315" s="136" t="s">
        <v>3</v>
      </c>
      <c r="B315" s="136"/>
      <c r="C315" s="136"/>
      <c r="D315" s="136"/>
      <c r="E315" s="97">
        <v>2309</v>
      </c>
      <c r="F315" s="97">
        <v>3132</v>
      </c>
      <c r="G315" s="27">
        <v>3150</v>
      </c>
      <c r="J315" s="148"/>
      <c r="K315" s="150"/>
      <c r="L315" s="146"/>
      <c r="M315" s="154"/>
      <c r="N315" s="155"/>
      <c r="O315" s="154"/>
      <c r="P315" s="155"/>
    </row>
    <row r="316" spans="1:16" ht="16.5" thickBot="1" thickTop="1">
      <c r="A316" s="136" t="s">
        <v>4</v>
      </c>
      <c r="B316" s="136"/>
      <c r="C316" s="136"/>
      <c r="D316" s="136"/>
      <c r="E316" s="97">
        <v>433</v>
      </c>
      <c r="F316" s="97">
        <v>294</v>
      </c>
      <c r="G316" s="109">
        <f>G315-G317</f>
        <v>146.9144127454615</v>
      </c>
      <c r="J316" s="148"/>
      <c r="K316" s="150"/>
      <c r="L316" s="146"/>
      <c r="M316" s="156"/>
      <c r="N316" s="157"/>
      <c r="O316" s="156"/>
      <c r="P316" s="157"/>
    </row>
    <row r="317" spans="1:16" ht="16.5" thickBot="1" thickTop="1">
      <c r="A317" s="136" t="s">
        <v>5</v>
      </c>
      <c r="B317" s="136"/>
      <c r="C317" s="136"/>
      <c r="D317" s="136"/>
      <c r="E317" s="97">
        <f>E315-E316</f>
        <v>1876</v>
      </c>
      <c r="F317" s="97">
        <f>F315-F316</f>
        <v>2838</v>
      </c>
      <c r="G317" s="109">
        <f>K319*G314/100</f>
        <v>3003.0855872545385</v>
      </c>
      <c r="J317" s="149"/>
      <c r="K317" s="150"/>
      <c r="L317" s="146"/>
      <c r="M317" s="20" t="s">
        <v>100</v>
      </c>
      <c r="N317" s="21" t="s">
        <v>101</v>
      </c>
      <c r="O317" s="20" t="s">
        <v>100</v>
      </c>
      <c r="P317" s="21" t="s">
        <v>101</v>
      </c>
    </row>
    <row r="318" spans="1:16" ht="16.5" thickBot="1" thickTop="1">
      <c r="A318" s="136" t="s">
        <v>6</v>
      </c>
      <c r="B318" s="136"/>
      <c r="C318" s="136"/>
      <c r="D318" s="136"/>
      <c r="E318" s="97">
        <v>4</v>
      </c>
      <c r="F318" s="97">
        <v>4</v>
      </c>
      <c r="G318" s="27">
        <v>4</v>
      </c>
      <c r="I318" s="2">
        <v>2014</v>
      </c>
      <c r="J318" s="16">
        <f>E316*100/E315</f>
        <v>18.752706799480293</v>
      </c>
      <c r="K318" s="17">
        <f>E317*100/E314</f>
        <v>101.1866235167206</v>
      </c>
      <c r="L318" s="40">
        <f>E316*365/E317/365</f>
        <v>0.23081023454157784</v>
      </c>
      <c r="M318" s="22">
        <f>E315/E318</f>
        <v>577.25</v>
      </c>
      <c r="N318" s="22">
        <f>E315/E319</f>
        <v>1154.5</v>
      </c>
      <c r="O318" s="22">
        <f>100000*E318/E311</f>
        <v>6.730380939561179</v>
      </c>
      <c r="P318" s="22">
        <f>100000*E319/E311</f>
        <v>3.3651904697805897</v>
      </c>
    </row>
    <row r="319" spans="1:16" ht="16.5" thickBot="1" thickTop="1">
      <c r="A319" s="136" t="s">
        <v>7</v>
      </c>
      <c r="B319" s="136"/>
      <c r="C319" s="136"/>
      <c r="D319" s="136"/>
      <c r="E319" s="97">
        <v>2</v>
      </c>
      <c r="F319" s="97">
        <v>4</v>
      </c>
      <c r="G319" s="27">
        <v>3</v>
      </c>
      <c r="I319" s="2">
        <v>2015</v>
      </c>
      <c r="J319" s="18">
        <f>F316*100/F315</f>
        <v>9.386973180076629</v>
      </c>
      <c r="K319" s="17">
        <f>F317*100/F314</f>
        <v>105.15005557613931</v>
      </c>
      <c r="L319" s="40">
        <f>F316*365/F317/365</f>
        <v>0.10359408033826639</v>
      </c>
      <c r="M319" s="22">
        <f>F315/F318</f>
        <v>783</v>
      </c>
      <c r="N319" s="22">
        <f>F315/F319</f>
        <v>783</v>
      </c>
      <c r="O319" s="22">
        <f>100000*F318/E311</f>
        <v>6.730380939561179</v>
      </c>
      <c r="P319" s="22">
        <f>100000*F319/E311</f>
        <v>6.730380939561179</v>
      </c>
    </row>
    <row r="320" spans="1:16" ht="16.5" thickBot="1" thickTop="1">
      <c r="A320" s="133" t="s">
        <v>199</v>
      </c>
      <c r="B320" s="133"/>
      <c r="C320" s="133"/>
      <c r="D320" s="133"/>
      <c r="E320" s="133"/>
      <c r="F320" s="122">
        <v>19</v>
      </c>
      <c r="G320" s="124"/>
      <c r="I320" s="15">
        <v>2016</v>
      </c>
      <c r="J320" s="19">
        <f>G316*100/G315</f>
        <v>4.663949610967032</v>
      </c>
      <c r="K320" s="26"/>
      <c r="L320" s="41">
        <f>G316*365/G317/365</f>
        <v>0.048921154085312855</v>
      </c>
      <c r="M320" s="23">
        <f>G315/G318</f>
        <v>787.5</v>
      </c>
      <c r="N320" s="23">
        <f>G315/G319</f>
        <v>1050</v>
      </c>
      <c r="O320" s="23">
        <f>100000*G318/E311</f>
        <v>6.730380939561179</v>
      </c>
      <c r="P320" s="23">
        <f>100000*G319/E311</f>
        <v>5.0477857046708845</v>
      </c>
    </row>
    <row r="321" spans="1:7" ht="16.5" thickBot="1" thickTop="1">
      <c r="A321" s="134" t="s">
        <v>198</v>
      </c>
      <c r="B321" s="135"/>
      <c r="C321" s="135"/>
      <c r="D321" s="135"/>
      <c r="E321" s="135"/>
      <c r="F321" s="123">
        <v>5</v>
      </c>
      <c r="G321" s="124"/>
    </row>
    <row r="322" ht="15.75" thickTop="1"/>
    <row r="323" spans="2:6" ht="21">
      <c r="B323" s="165" t="s">
        <v>61</v>
      </c>
      <c r="C323" s="166"/>
      <c r="D323" s="166"/>
      <c r="E323" s="166"/>
      <c r="F323" s="166"/>
    </row>
    <row r="324" ht="15" customHeight="1" thickBot="1"/>
    <row r="325" spans="3:16" ht="15.75" customHeight="1" thickBot="1" thickTop="1">
      <c r="C325" s="132" t="s">
        <v>103</v>
      </c>
      <c r="D325" s="137"/>
      <c r="E325" s="137">
        <v>78885</v>
      </c>
      <c r="F325" s="137"/>
      <c r="G325" s="138"/>
      <c r="J325" s="147" t="s">
        <v>202</v>
      </c>
      <c r="K325" s="150" t="s">
        <v>200</v>
      </c>
      <c r="L325" s="145" t="s">
        <v>201</v>
      </c>
      <c r="M325" s="152" t="s">
        <v>84</v>
      </c>
      <c r="N325" s="153"/>
      <c r="O325" s="152" t="s">
        <v>85</v>
      </c>
      <c r="P325" s="153"/>
    </row>
    <row r="326" spans="2:16" ht="16.5" thickBot="1" thickTop="1">
      <c r="B326" s="164" t="s">
        <v>95</v>
      </c>
      <c r="C326" s="130"/>
      <c r="E326" s="9">
        <v>2014</v>
      </c>
      <c r="F326" s="9">
        <v>2015</v>
      </c>
      <c r="G326" s="9">
        <v>2016</v>
      </c>
      <c r="J326" s="148"/>
      <c r="K326" s="150"/>
      <c r="L326" s="146"/>
      <c r="M326" s="154"/>
      <c r="N326" s="155"/>
      <c r="O326" s="154"/>
      <c r="P326" s="155"/>
    </row>
    <row r="327" spans="1:16" ht="16.5" thickBot="1" thickTop="1">
      <c r="A327" s="136" t="s">
        <v>1</v>
      </c>
      <c r="B327" s="136"/>
      <c r="C327" s="136"/>
      <c r="D327" s="136"/>
      <c r="E327" s="97">
        <v>67</v>
      </c>
      <c r="F327" s="97">
        <v>150</v>
      </c>
      <c r="G327" s="27">
        <v>167</v>
      </c>
      <c r="J327" s="148"/>
      <c r="K327" s="150"/>
      <c r="L327" s="146"/>
      <c r="M327" s="154"/>
      <c r="N327" s="155"/>
      <c r="O327" s="154"/>
      <c r="P327" s="155"/>
    </row>
    <row r="328" spans="1:16" ht="16.5" thickBot="1" thickTop="1">
      <c r="A328" s="136" t="s">
        <v>9</v>
      </c>
      <c r="B328" s="136"/>
      <c r="C328" s="136"/>
      <c r="D328" s="136"/>
      <c r="E328" s="97">
        <v>2103</v>
      </c>
      <c r="F328" s="97">
        <v>1999</v>
      </c>
      <c r="G328" s="27">
        <v>2300</v>
      </c>
      <c r="J328" s="148"/>
      <c r="K328" s="150"/>
      <c r="L328" s="146"/>
      <c r="M328" s="154"/>
      <c r="N328" s="155"/>
      <c r="O328" s="154"/>
      <c r="P328" s="155"/>
    </row>
    <row r="329" spans="1:16" ht="16.5" thickBot="1" thickTop="1">
      <c r="A329" s="136" t="s">
        <v>3</v>
      </c>
      <c r="B329" s="136"/>
      <c r="C329" s="136"/>
      <c r="D329" s="136"/>
      <c r="E329" s="97">
        <v>2170</v>
      </c>
      <c r="F329" s="97">
        <v>2149</v>
      </c>
      <c r="G329" s="27">
        <v>2467</v>
      </c>
      <c r="J329" s="148"/>
      <c r="K329" s="150"/>
      <c r="L329" s="146"/>
      <c r="M329" s="154"/>
      <c r="N329" s="155"/>
      <c r="O329" s="154"/>
      <c r="P329" s="155"/>
    </row>
    <row r="330" spans="1:16" ht="16.5" thickBot="1" thickTop="1">
      <c r="A330" s="136" t="s">
        <v>4</v>
      </c>
      <c r="B330" s="136"/>
      <c r="C330" s="136"/>
      <c r="D330" s="136"/>
      <c r="E330" s="97">
        <v>150</v>
      </c>
      <c r="F330" s="97">
        <v>167</v>
      </c>
      <c r="G330" s="109">
        <f>G329-G331</f>
        <v>186.55977988994482</v>
      </c>
      <c r="J330" s="148"/>
      <c r="K330" s="150"/>
      <c r="L330" s="146"/>
      <c r="M330" s="156"/>
      <c r="N330" s="157"/>
      <c r="O330" s="156"/>
      <c r="P330" s="157"/>
    </row>
    <row r="331" spans="1:16" ht="16.5" thickBot="1" thickTop="1">
      <c r="A331" s="136" t="s">
        <v>5</v>
      </c>
      <c r="B331" s="136"/>
      <c r="C331" s="136"/>
      <c r="D331" s="136"/>
      <c r="E331" s="97">
        <f>E329-E330</f>
        <v>2020</v>
      </c>
      <c r="F331" s="97">
        <f>F329-F330</f>
        <v>1982</v>
      </c>
      <c r="G331" s="109">
        <f>K333*G328/100</f>
        <v>2280.440220110055</v>
      </c>
      <c r="J331" s="149"/>
      <c r="K331" s="150"/>
      <c r="L331" s="146"/>
      <c r="M331" s="20" t="s">
        <v>100</v>
      </c>
      <c r="N331" s="21" t="s">
        <v>101</v>
      </c>
      <c r="O331" s="20" t="s">
        <v>100</v>
      </c>
      <c r="P331" s="21" t="s">
        <v>101</v>
      </c>
    </row>
    <row r="332" spans="1:16" ht="16.5" thickBot="1" thickTop="1">
      <c r="A332" s="136" t="s">
        <v>6</v>
      </c>
      <c r="B332" s="136"/>
      <c r="C332" s="136"/>
      <c r="D332" s="136"/>
      <c r="E332" s="97">
        <v>4</v>
      </c>
      <c r="F332" s="97">
        <v>4</v>
      </c>
      <c r="G332" s="27">
        <v>4</v>
      </c>
      <c r="I332" s="2">
        <v>2014</v>
      </c>
      <c r="J332" s="16">
        <f>E330*100/E329</f>
        <v>6.912442396313364</v>
      </c>
      <c r="K332" s="17">
        <f>E331*100/E328</f>
        <v>96.05325725154542</v>
      </c>
      <c r="L332" s="40">
        <f>E330*365/E331/365</f>
        <v>0.07425742574257425</v>
      </c>
      <c r="M332" s="22">
        <f>E329/E332</f>
        <v>542.5</v>
      </c>
      <c r="N332" s="22">
        <f>E329/E333</f>
        <v>542.5</v>
      </c>
      <c r="O332" s="22">
        <f>100000*E332/E325</f>
        <v>5.0706724979400395</v>
      </c>
      <c r="P332" s="22">
        <f>100000*E333/E325</f>
        <v>5.0706724979400395</v>
      </c>
    </row>
    <row r="333" spans="1:16" ht="16.5" thickBot="1" thickTop="1">
      <c r="A333" s="136" t="s">
        <v>7</v>
      </c>
      <c r="B333" s="136"/>
      <c r="C333" s="136"/>
      <c r="D333" s="136"/>
      <c r="E333" s="97">
        <v>4</v>
      </c>
      <c r="F333" s="97">
        <v>4</v>
      </c>
      <c r="G333" s="27">
        <v>4</v>
      </c>
      <c r="I333" s="2">
        <v>2015</v>
      </c>
      <c r="J333" s="18">
        <f>F330*100/F329</f>
        <v>7.771056305258259</v>
      </c>
      <c r="K333" s="17">
        <f>F331*100/F328</f>
        <v>99.1495747873937</v>
      </c>
      <c r="L333" s="40">
        <f>F330*365/F331/365</f>
        <v>0.08425832492431887</v>
      </c>
      <c r="M333" s="22">
        <f>F329/F332</f>
        <v>537.25</v>
      </c>
      <c r="N333" s="22">
        <f>F329/F333</f>
        <v>537.25</v>
      </c>
      <c r="O333" s="22">
        <f>100000*F332/E325</f>
        <v>5.0706724979400395</v>
      </c>
      <c r="P333" s="22">
        <f>100000*F333/E325</f>
        <v>5.0706724979400395</v>
      </c>
    </row>
    <row r="334" spans="1:16" ht="16.5" thickBot="1" thickTop="1">
      <c r="A334" s="133" t="s">
        <v>199</v>
      </c>
      <c r="B334" s="133"/>
      <c r="C334" s="133"/>
      <c r="D334" s="133"/>
      <c r="E334" s="133"/>
      <c r="F334" s="122">
        <v>18</v>
      </c>
      <c r="G334" s="124"/>
      <c r="I334" s="15">
        <v>2016</v>
      </c>
      <c r="J334" s="19">
        <f>G330*100/G329</f>
        <v>7.562212399268133</v>
      </c>
      <c r="K334" s="26"/>
      <c r="L334" s="41">
        <f>G330*365/G331/365</f>
        <v>0.08180866932830247</v>
      </c>
      <c r="M334" s="23">
        <f>G329/G332</f>
        <v>616.75</v>
      </c>
      <c r="N334" s="23">
        <f>G329/G333</f>
        <v>616.75</v>
      </c>
      <c r="O334" s="23">
        <f>100000*G332/E325</f>
        <v>5.0706724979400395</v>
      </c>
      <c r="P334" s="23">
        <f>100000*G333/E325</f>
        <v>5.0706724979400395</v>
      </c>
    </row>
    <row r="335" spans="1:7" ht="16.5" thickBot="1" thickTop="1">
      <c r="A335" s="134" t="s">
        <v>198</v>
      </c>
      <c r="B335" s="135"/>
      <c r="C335" s="135"/>
      <c r="D335" s="135"/>
      <c r="E335" s="135"/>
      <c r="F335" s="123">
        <v>5</v>
      </c>
      <c r="G335" s="124"/>
    </row>
    <row r="336" ht="15.75" thickTop="1">
      <c r="G336" s="118"/>
    </row>
    <row r="337" spans="2:6" ht="21">
      <c r="B337" s="165" t="s">
        <v>62</v>
      </c>
      <c r="C337" s="166"/>
      <c r="D337" s="166"/>
      <c r="E337" s="166"/>
      <c r="F337" s="166"/>
    </row>
    <row r="338" ht="15" customHeight="1" thickBot="1"/>
    <row r="339" spans="3:16" ht="15.75" customHeight="1" thickBot="1" thickTop="1">
      <c r="C339" s="132" t="s">
        <v>103</v>
      </c>
      <c r="D339" s="137"/>
      <c r="E339" s="137">
        <v>179451</v>
      </c>
      <c r="F339" s="137"/>
      <c r="G339" s="138"/>
      <c r="J339" s="147" t="s">
        <v>202</v>
      </c>
      <c r="K339" s="150" t="s">
        <v>200</v>
      </c>
      <c r="L339" s="145" t="s">
        <v>201</v>
      </c>
      <c r="M339" s="152" t="s">
        <v>84</v>
      </c>
      <c r="N339" s="153"/>
      <c r="O339" s="152" t="s">
        <v>85</v>
      </c>
      <c r="P339" s="153"/>
    </row>
    <row r="340" spans="2:16" ht="16.5" thickBot="1" thickTop="1">
      <c r="B340" s="129" t="s">
        <v>96</v>
      </c>
      <c r="C340" s="130"/>
      <c r="E340" s="9">
        <v>2014</v>
      </c>
      <c r="F340" s="9">
        <v>2015</v>
      </c>
      <c r="G340" s="9">
        <v>2016</v>
      </c>
      <c r="J340" s="148"/>
      <c r="K340" s="150"/>
      <c r="L340" s="146"/>
      <c r="M340" s="154"/>
      <c r="N340" s="155"/>
      <c r="O340" s="154"/>
      <c r="P340" s="155"/>
    </row>
    <row r="341" spans="1:16" ht="16.5" thickBot="1" thickTop="1">
      <c r="A341" s="136" t="s">
        <v>1</v>
      </c>
      <c r="B341" s="136"/>
      <c r="C341" s="136"/>
      <c r="D341" s="136"/>
      <c r="E341" s="97">
        <v>25</v>
      </c>
      <c r="F341" s="97">
        <v>33</v>
      </c>
      <c r="G341" s="27">
        <v>115</v>
      </c>
      <c r="J341" s="148"/>
      <c r="K341" s="150"/>
      <c r="L341" s="146"/>
      <c r="M341" s="154"/>
      <c r="N341" s="155"/>
      <c r="O341" s="154"/>
      <c r="P341" s="155"/>
    </row>
    <row r="342" spans="1:16" ht="16.5" thickBot="1" thickTop="1">
      <c r="A342" s="136" t="s">
        <v>9</v>
      </c>
      <c r="B342" s="136"/>
      <c r="C342" s="136"/>
      <c r="D342" s="136"/>
      <c r="E342" s="97">
        <v>1156</v>
      </c>
      <c r="F342" s="97">
        <v>1197</v>
      </c>
      <c r="G342" s="27">
        <v>1184</v>
      </c>
      <c r="J342" s="148"/>
      <c r="K342" s="150"/>
      <c r="L342" s="146"/>
      <c r="M342" s="154"/>
      <c r="N342" s="155"/>
      <c r="O342" s="154"/>
      <c r="P342" s="155"/>
    </row>
    <row r="343" spans="1:16" ht="16.5" thickBot="1" thickTop="1">
      <c r="A343" s="136" t="s">
        <v>3</v>
      </c>
      <c r="B343" s="136"/>
      <c r="C343" s="136"/>
      <c r="D343" s="136"/>
      <c r="E343" s="97">
        <v>1181</v>
      </c>
      <c r="F343" s="97">
        <v>1230</v>
      </c>
      <c r="G343" s="27">
        <v>1299</v>
      </c>
      <c r="J343" s="148"/>
      <c r="K343" s="150"/>
      <c r="L343" s="146"/>
      <c r="M343" s="154"/>
      <c r="N343" s="155"/>
      <c r="O343" s="154"/>
      <c r="P343" s="155"/>
    </row>
    <row r="344" spans="1:16" ht="16.5" thickBot="1" thickTop="1">
      <c r="A344" s="136" t="s">
        <v>4</v>
      </c>
      <c r="B344" s="136"/>
      <c r="C344" s="136"/>
      <c r="D344" s="136"/>
      <c r="E344" s="97">
        <v>33</v>
      </c>
      <c r="F344" s="97">
        <v>115</v>
      </c>
      <c r="G344" s="109">
        <f>G343-G345</f>
        <v>196.109440267335</v>
      </c>
      <c r="J344" s="148"/>
      <c r="K344" s="150"/>
      <c r="L344" s="146"/>
      <c r="M344" s="156"/>
      <c r="N344" s="157"/>
      <c r="O344" s="156"/>
      <c r="P344" s="157"/>
    </row>
    <row r="345" spans="1:16" ht="16.5" thickBot="1" thickTop="1">
      <c r="A345" s="136" t="s">
        <v>5</v>
      </c>
      <c r="B345" s="136"/>
      <c r="C345" s="136"/>
      <c r="D345" s="136"/>
      <c r="E345" s="97">
        <f>E343-E344</f>
        <v>1148</v>
      </c>
      <c r="F345" s="97">
        <f>F343-F344</f>
        <v>1115</v>
      </c>
      <c r="G345" s="109">
        <f>K347*G342/100</f>
        <v>1102.890559732665</v>
      </c>
      <c r="J345" s="149"/>
      <c r="K345" s="150"/>
      <c r="L345" s="146"/>
      <c r="M345" s="20" t="s">
        <v>100</v>
      </c>
      <c r="N345" s="21" t="s">
        <v>101</v>
      </c>
      <c r="O345" s="20" t="s">
        <v>100</v>
      </c>
      <c r="P345" s="21" t="s">
        <v>101</v>
      </c>
    </row>
    <row r="346" spans="1:16" ht="16.5" thickBot="1" thickTop="1">
      <c r="A346" s="136" t="s">
        <v>6</v>
      </c>
      <c r="B346" s="136"/>
      <c r="C346" s="136"/>
      <c r="D346" s="136"/>
      <c r="E346" s="97">
        <v>6</v>
      </c>
      <c r="F346" s="97">
        <v>6</v>
      </c>
      <c r="G346" s="27">
        <v>6</v>
      </c>
      <c r="I346" s="2">
        <v>2014</v>
      </c>
      <c r="J346" s="16">
        <f>E344*100/E343</f>
        <v>2.79424216765453</v>
      </c>
      <c r="K346" s="17">
        <f>E345*100/E342</f>
        <v>99.30795847750865</v>
      </c>
      <c r="L346" s="40">
        <f>E344*365/E345/365</f>
        <v>0.02874564459930314</v>
      </c>
      <c r="M346" s="22">
        <f>E343/E346</f>
        <v>196.83333333333334</v>
      </c>
      <c r="N346" s="22">
        <f>E343/E347</f>
        <v>196.83333333333334</v>
      </c>
      <c r="O346" s="22">
        <f>100000*E346/E339</f>
        <v>3.3435311031980874</v>
      </c>
      <c r="P346" s="22">
        <f>100000*E347/E339</f>
        <v>3.3435311031980874</v>
      </c>
    </row>
    <row r="347" spans="1:16" ht="16.5" thickBot="1" thickTop="1">
      <c r="A347" s="136" t="s">
        <v>7</v>
      </c>
      <c r="B347" s="136"/>
      <c r="C347" s="136"/>
      <c r="D347" s="136"/>
      <c r="E347" s="97">
        <v>6</v>
      </c>
      <c r="F347" s="97">
        <v>6</v>
      </c>
      <c r="G347" s="114">
        <v>6</v>
      </c>
      <c r="I347" s="2">
        <v>2015</v>
      </c>
      <c r="J347" s="18">
        <f>F344*100/F343</f>
        <v>9.34959349593496</v>
      </c>
      <c r="K347" s="17">
        <f>F345*100/F342</f>
        <v>93.14954051796157</v>
      </c>
      <c r="L347" s="40">
        <f>F344*365/F345/365</f>
        <v>0.10313901345291479</v>
      </c>
      <c r="M347" s="22">
        <f>F343/F346</f>
        <v>205</v>
      </c>
      <c r="N347" s="22">
        <f>F343/F347</f>
        <v>205</v>
      </c>
      <c r="O347" s="22">
        <f>100000*F346/E339</f>
        <v>3.3435311031980874</v>
      </c>
      <c r="P347" s="22">
        <f>100000*F347/E339</f>
        <v>3.3435311031980874</v>
      </c>
    </row>
    <row r="348" spans="1:16" ht="16.5" thickBot="1" thickTop="1">
      <c r="A348" s="133" t="s">
        <v>199</v>
      </c>
      <c r="B348" s="133"/>
      <c r="C348" s="133"/>
      <c r="D348" s="133"/>
      <c r="E348" s="133"/>
      <c r="F348" s="122">
        <v>4</v>
      </c>
      <c r="G348" s="124"/>
      <c r="I348" s="15">
        <v>2016</v>
      </c>
      <c r="J348" s="19">
        <f>G344*100/G343</f>
        <v>15.09695460102656</v>
      </c>
      <c r="K348" s="26"/>
      <c r="L348" s="41">
        <f>G344*365/G345/365</f>
        <v>0.17781405284207974</v>
      </c>
      <c r="M348" s="23">
        <f>G343/G346</f>
        <v>216.5</v>
      </c>
      <c r="N348" s="23">
        <f>G343/G347</f>
        <v>216.5</v>
      </c>
      <c r="O348" s="23">
        <f>100000*G346/E339</f>
        <v>3.3435311031980874</v>
      </c>
      <c r="P348" s="23">
        <f>100000*G347/E339</f>
        <v>3.3435311031980874</v>
      </c>
    </row>
    <row r="349" spans="1:7" ht="16.5" thickBot="1" thickTop="1">
      <c r="A349" s="134" t="s">
        <v>198</v>
      </c>
      <c r="B349" s="135"/>
      <c r="C349" s="135"/>
      <c r="D349" s="135"/>
      <c r="E349" s="135"/>
      <c r="F349" s="123">
        <v>5</v>
      </c>
      <c r="G349" s="124"/>
    </row>
    <row r="350" ht="15.75" thickTop="1"/>
    <row r="351" spans="2:6" ht="21">
      <c r="B351" s="165" t="s">
        <v>63</v>
      </c>
      <c r="C351" s="166"/>
      <c r="D351" s="166"/>
      <c r="E351" s="166"/>
      <c r="F351" s="166"/>
    </row>
    <row r="352" ht="15" customHeight="1" thickBot="1"/>
    <row r="353" spans="3:16" ht="15.75" customHeight="1" thickBot="1" thickTop="1">
      <c r="C353" s="132" t="s">
        <v>103</v>
      </c>
      <c r="D353" s="137"/>
      <c r="E353" s="137">
        <v>111525</v>
      </c>
      <c r="F353" s="137"/>
      <c r="G353" s="138"/>
      <c r="J353" s="147" t="s">
        <v>202</v>
      </c>
      <c r="K353" s="150" t="s">
        <v>200</v>
      </c>
      <c r="L353" s="145" t="s">
        <v>201</v>
      </c>
      <c r="M353" s="152" t="s">
        <v>84</v>
      </c>
      <c r="N353" s="153"/>
      <c r="O353" s="152" t="s">
        <v>85</v>
      </c>
      <c r="P353" s="153"/>
    </row>
    <row r="354" spans="2:16" ht="16.5" thickBot="1" thickTop="1">
      <c r="B354" s="164" t="s">
        <v>95</v>
      </c>
      <c r="C354" s="130"/>
      <c r="E354" s="9">
        <v>2014</v>
      </c>
      <c r="F354" s="9">
        <v>2015</v>
      </c>
      <c r="G354" s="9">
        <v>2016</v>
      </c>
      <c r="J354" s="148"/>
      <c r="K354" s="150"/>
      <c r="L354" s="146"/>
      <c r="M354" s="154"/>
      <c r="N354" s="155"/>
      <c r="O354" s="154"/>
      <c r="P354" s="155"/>
    </row>
    <row r="355" spans="1:16" ht="16.5" thickBot="1" thickTop="1">
      <c r="A355" s="136" t="s">
        <v>1</v>
      </c>
      <c r="B355" s="136"/>
      <c r="C355" s="136"/>
      <c r="D355" s="136"/>
      <c r="E355" s="97">
        <v>1620</v>
      </c>
      <c r="F355" s="97">
        <v>3023</v>
      </c>
      <c r="G355" s="27">
        <v>4541</v>
      </c>
      <c r="J355" s="148"/>
      <c r="K355" s="150"/>
      <c r="L355" s="146"/>
      <c r="M355" s="154"/>
      <c r="N355" s="155"/>
      <c r="O355" s="154"/>
      <c r="P355" s="155"/>
    </row>
    <row r="356" spans="1:16" ht="16.5" thickBot="1" thickTop="1">
      <c r="A356" s="136" t="s">
        <v>9</v>
      </c>
      <c r="B356" s="136"/>
      <c r="C356" s="136"/>
      <c r="D356" s="136"/>
      <c r="E356" s="97">
        <v>3684</v>
      </c>
      <c r="F356" s="97">
        <v>4370</v>
      </c>
      <c r="G356" s="27">
        <v>4084</v>
      </c>
      <c r="J356" s="148"/>
      <c r="K356" s="150"/>
      <c r="L356" s="146"/>
      <c r="M356" s="154"/>
      <c r="N356" s="155"/>
      <c r="O356" s="154"/>
      <c r="P356" s="155"/>
    </row>
    <row r="357" spans="1:16" ht="16.5" thickBot="1" thickTop="1">
      <c r="A357" s="136" t="s">
        <v>3</v>
      </c>
      <c r="B357" s="136"/>
      <c r="C357" s="136"/>
      <c r="D357" s="136"/>
      <c r="E357" s="97">
        <v>5304</v>
      </c>
      <c r="F357" s="97">
        <v>7393</v>
      </c>
      <c r="G357" s="27">
        <v>8625</v>
      </c>
      <c r="J357" s="148"/>
      <c r="K357" s="150"/>
      <c r="L357" s="146"/>
      <c r="M357" s="154"/>
      <c r="N357" s="155"/>
      <c r="O357" s="154"/>
      <c r="P357" s="155"/>
    </row>
    <row r="358" spans="1:16" ht="16.5" thickBot="1" thickTop="1">
      <c r="A358" s="136" t="s">
        <v>4</v>
      </c>
      <c r="B358" s="136"/>
      <c r="C358" s="136"/>
      <c r="D358" s="136"/>
      <c r="E358" s="97">
        <v>3023</v>
      </c>
      <c r="F358" s="97">
        <v>4541</v>
      </c>
      <c r="G358" s="109">
        <f>G357-G359</f>
        <v>5959.652631578948</v>
      </c>
      <c r="J358" s="148"/>
      <c r="K358" s="150"/>
      <c r="L358" s="146"/>
      <c r="M358" s="156"/>
      <c r="N358" s="157"/>
      <c r="O358" s="156"/>
      <c r="P358" s="157"/>
    </row>
    <row r="359" spans="1:16" ht="16.5" thickBot="1" thickTop="1">
      <c r="A359" s="136" t="s">
        <v>5</v>
      </c>
      <c r="B359" s="136"/>
      <c r="C359" s="136"/>
      <c r="D359" s="136"/>
      <c r="E359" s="97">
        <f>E357-E358</f>
        <v>2281</v>
      </c>
      <c r="F359" s="97">
        <f>F357-F358</f>
        <v>2852</v>
      </c>
      <c r="G359" s="109">
        <f>K361*G356/100</f>
        <v>2665.347368421052</v>
      </c>
      <c r="J359" s="149"/>
      <c r="K359" s="150"/>
      <c r="L359" s="146"/>
      <c r="M359" s="20" t="s">
        <v>100</v>
      </c>
      <c r="N359" s="21" t="s">
        <v>101</v>
      </c>
      <c r="O359" s="20" t="s">
        <v>100</v>
      </c>
      <c r="P359" s="21" t="s">
        <v>101</v>
      </c>
    </row>
    <row r="360" spans="1:16" ht="16.5" thickBot="1" thickTop="1">
      <c r="A360" s="136" t="s">
        <v>6</v>
      </c>
      <c r="B360" s="136"/>
      <c r="C360" s="136"/>
      <c r="D360" s="136"/>
      <c r="E360" s="97">
        <v>8</v>
      </c>
      <c r="F360" s="97">
        <v>8</v>
      </c>
      <c r="G360" s="27">
        <v>8</v>
      </c>
      <c r="I360" s="2">
        <v>2014</v>
      </c>
      <c r="J360" s="16">
        <f>E358*100/E357</f>
        <v>56.9947209653092</v>
      </c>
      <c r="K360" s="17">
        <f>E359*100/E356</f>
        <v>61.91639522258415</v>
      </c>
      <c r="L360" s="40">
        <f>E358*365/E359/365</f>
        <v>1.3252959228408594</v>
      </c>
      <c r="M360" s="22">
        <f>E357/E360</f>
        <v>663</v>
      </c>
      <c r="N360" s="22">
        <f>E357/E361</f>
        <v>1326</v>
      </c>
      <c r="O360" s="22">
        <f>100000*E360/E353</f>
        <v>7.173279533736831</v>
      </c>
      <c r="P360" s="22">
        <f>100000*E361/E353</f>
        <v>3.5866397668684153</v>
      </c>
    </row>
    <row r="361" spans="1:16" ht="16.5" thickBot="1" thickTop="1">
      <c r="A361" s="136" t="s">
        <v>7</v>
      </c>
      <c r="B361" s="136"/>
      <c r="C361" s="136"/>
      <c r="D361" s="136"/>
      <c r="E361" s="97">
        <v>4</v>
      </c>
      <c r="F361" s="97">
        <v>5</v>
      </c>
      <c r="G361" s="27">
        <v>5</v>
      </c>
      <c r="I361" s="2">
        <v>2015</v>
      </c>
      <c r="J361" s="18">
        <f>F358*100/F357</f>
        <v>61.422967672122276</v>
      </c>
      <c r="K361" s="17">
        <f>F359*100/F356</f>
        <v>65.26315789473684</v>
      </c>
      <c r="L361" s="40">
        <f>F358*365/F359/365</f>
        <v>1.5922159887798035</v>
      </c>
      <c r="M361" s="22">
        <f>F357/F360</f>
        <v>924.125</v>
      </c>
      <c r="N361" s="22">
        <f>F357/F361</f>
        <v>1478.6</v>
      </c>
      <c r="O361" s="22">
        <f>100000*F360/E353</f>
        <v>7.173279533736831</v>
      </c>
      <c r="P361" s="22">
        <f>100000*F361/E353</f>
        <v>4.483299708585519</v>
      </c>
    </row>
    <row r="362" spans="1:16" ht="16.5" thickBot="1" thickTop="1">
      <c r="A362" s="133" t="s">
        <v>199</v>
      </c>
      <c r="B362" s="133"/>
      <c r="C362" s="133"/>
      <c r="D362" s="133"/>
      <c r="E362" s="133"/>
      <c r="F362" s="122">
        <v>25</v>
      </c>
      <c r="G362" s="124"/>
      <c r="I362" s="15">
        <v>2016</v>
      </c>
      <c r="J362" s="19">
        <f>G358*100/G357</f>
        <v>69.0974218154081</v>
      </c>
      <c r="K362" s="26"/>
      <c r="L362" s="41">
        <f>G358*365/G359/365</f>
        <v>2.235975956525861</v>
      </c>
      <c r="M362" s="23">
        <f>G357/G360</f>
        <v>1078.125</v>
      </c>
      <c r="N362" s="23">
        <f>G357/G361</f>
        <v>1725</v>
      </c>
      <c r="O362" s="23">
        <f>100000*G360/E353</f>
        <v>7.173279533736831</v>
      </c>
      <c r="P362" s="23">
        <f>100000*G361/E353</f>
        <v>4.483299708585519</v>
      </c>
    </row>
    <row r="363" spans="1:7" ht="16.5" thickBot="1" thickTop="1">
      <c r="A363" s="134" t="s">
        <v>198</v>
      </c>
      <c r="B363" s="135"/>
      <c r="C363" s="135"/>
      <c r="D363" s="135"/>
      <c r="E363" s="135"/>
      <c r="F363" s="123">
        <v>10</v>
      </c>
      <c r="G363" s="124"/>
    </row>
    <row r="364" ht="15.75" thickTop="1"/>
    <row r="365" spans="2:6" ht="21">
      <c r="B365" s="165" t="s">
        <v>92</v>
      </c>
      <c r="C365" s="166"/>
      <c r="D365" s="166"/>
      <c r="E365" s="166"/>
      <c r="F365" s="166"/>
    </row>
    <row r="366" ht="15" customHeight="1" thickBot="1"/>
    <row r="367" spans="3:16" ht="15.75" customHeight="1" thickBot="1" thickTop="1">
      <c r="C367" s="132" t="s">
        <v>103</v>
      </c>
      <c r="D367" s="137"/>
      <c r="E367" s="137">
        <v>25256</v>
      </c>
      <c r="F367" s="137"/>
      <c r="G367" s="138"/>
      <c r="J367" s="147" t="s">
        <v>202</v>
      </c>
      <c r="K367" s="150" t="s">
        <v>200</v>
      </c>
      <c r="L367" s="145" t="s">
        <v>201</v>
      </c>
      <c r="M367" s="152" t="s">
        <v>84</v>
      </c>
      <c r="N367" s="153"/>
      <c r="O367" s="152" t="s">
        <v>85</v>
      </c>
      <c r="P367" s="153"/>
    </row>
    <row r="368" spans="2:16" ht="16.5" thickBot="1" thickTop="1">
      <c r="B368" s="164" t="s">
        <v>95</v>
      </c>
      <c r="C368" s="130"/>
      <c r="E368" s="9">
        <v>2014</v>
      </c>
      <c r="F368" s="9">
        <v>2015</v>
      </c>
      <c r="G368" s="9">
        <v>2016</v>
      </c>
      <c r="J368" s="148"/>
      <c r="K368" s="150"/>
      <c r="L368" s="146"/>
      <c r="M368" s="154"/>
      <c r="N368" s="155"/>
      <c r="O368" s="154"/>
      <c r="P368" s="155"/>
    </row>
    <row r="369" spans="1:16" ht="16.5" thickBot="1" thickTop="1">
      <c r="A369" s="136" t="s">
        <v>1</v>
      </c>
      <c r="B369" s="136"/>
      <c r="C369" s="136"/>
      <c r="D369" s="136"/>
      <c r="E369" s="97">
        <v>405</v>
      </c>
      <c r="F369" s="97">
        <v>322</v>
      </c>
      <c r="G369" s="27">
        <v>127</v>
      </c>
      <c r="J369" s="148"/>
      <c r="K369" s="150"/>
      <c r="L369" s="146"/>
      <c r="M369" s="154"/>
      <c r="N369" s="155"/>
      <c r="O369" s="154"/>
      <c r="P369" s="155"/>
    </row>
    <row r="370" spans="1:16" ht="16.5" thickBot="1" thickTop="1">
      <c r="A370" s="136" t="s">
        <v>9</v>
      </c>
      <c r="B370" s="136"/>
      <c r="C370" s="136"/>
      <c r="D370" s="136"/>
      <c r="E370" s="97">
        <v>973</v>
      </c>
      <c r="F370" s="97">
        <v>1280</v>
      </c>
      <c r="G370" s="27">
        <v>1652</v>
      </c>
      <c r="J370" s="148"/>
      <c r="K370" s="150"/>
      <c r="L370" s="146"/>
      <c r="M370" s="154"/>
      <c r="N370" s="155"/>
      <c r="O370" s="154"/>
      <c r="P370" s="155"/>
    </row>
    <row r="371" spans="1:16" ht="16.5" customHeight="1" thickBot="1" thickTop="1">
      <c r="A371" s="136" t="s">
        <v>3</v>
      </c>
      <c r="B371" s="136"/>
      <c r="C371" s="136"/>
      <c r="D371" s="136"/>
      <c r="E371" s="97">
        <v>1378</v>
      </c>
      <c r="F371" s="97">
        <v>1602</v>
      </c>
      <c r="G371" s="27">
        <v>1779</v>
      </c>
      <c r="J371" s="148"/>
      <c r="K371" s="150"/>
      <c r="L371" s="146"/>
      <c r="M371" s="154"/>
      <c r="N371" s="155"/>
      <c r="O371" s="154"/>
      <c r="P371" s="155"/>
    </row>
    <row r="372" spans="1:16" ht="16.5" thickBot="1" thickTop="1">
      <c r="A372" s="136" t="s">
        <v>4</v>
      </c>
      <c r="B372" s="136"/>
      <c r="C372" s="136"/>
      <c r="D372" s="136"/>
      <c r="E372" s="97">
        <v>322</v>
      </c>
      <c r="F372" s="97">
        <v>127</v>
      </c>
      <c r="G372" s="109">
        <f>G371-G373</f>
        <v>-124.671875</v>
      </c>
      <c r="J372" s="148"/>
      <c r="K372" s="150"/>
      <c r="L372" s="146"/>
      <c r="M372" s="156"/>
      <c r="N372" s="157"/>
      <c r="O372" s="156"/>
      <c r="P372" s="157"/>
    </row>
    <row r="373" spans="1:16" ht="16.5" thickBot="1" thickTop="1">
      <c r="A373" s="136" t="s">
        <v>5</v>
      </c>
      <c r="B373" s="136"/>
      <c r="C373" s="136"/>
      <c r="D373" s="136"/>
      <c r="E373" s="97">
        <f>E371-E372</f>
        <v>1056</v>
      </c>
      <c r="F373" s="97">
        <f>F371-F372</f>
        <v>1475</v>
      </c>
      <c r="G373" s="109">
        <f>K375*G370/100</f>
        <v>1903.671875</v>
      </c>
      <c r="J373" s="149"/>
      <c r="K373" s="150"/>
      <c r="L373" s="146"/>
      <c r="M373" s="20" t="s">
        <v>100</v>
      </c>
      <c r="N373" s="21" t="s">
        <v>101</v>
      </c>
      <c r="O373" s="20" t="s">
        <v>100</v>
      </c>
      <c r="P373" s="21" t="s">
        <v>101</v>
      </c>
    </row>
    <row r="374" spans="1:16" ht="16.5" thickBot="1" thickTop="1">
      <c r="A374" s="136" t="s">
        <v>6</v>
      </c>
      <c r="B374" s="136"/>
      <c r="C374" s="136"/>
      <c r="D374" s="136"/>
      <c r="E374" s="97">
        <v>1</v>
      </c>
      <c r="F374" s="97">
        <v>1</v>
      </c>
      <c r="G374" s="27">
        <v>1</v>
      </c>
      <c r="I374" s="2">
        <v>2014</v>
      </c>
      <c r="J374" s="16">
        <f>E372*100/E371</f>
        <v>23.367198838896954</v>
      </c>
      <c r="K374" s="17">
        <f>E373*100/E370</f>
        <v>108.53031860226105</v>
      </c>
      <c r="L374" s="40">
        <f>E372*365/E373/365</f>
        <v>0.30492424242424243</v>
      </c>
      <c r="M374" s="22">
        <f>E371/E374</f>
        <v>1378</v>
      </c>
      <c r="N374" s="22">
        <f>E371/E375</f>
        <v>1378</v>
      </c>
      <c r="O374" s="22">
        <f>100000*E374/E367</f>
        <v>3.959455178967374</v>
      </c>
      <c r="P374" s="22">
        <f>100000*E375/E367</f>
        <v>3.959455178967374</v>
      </c>
    </row>
    <row r="375" spans="1:16" ht="16.5" thickBot="1" thickTop="1">
      <c r="A375" s="136" t="s">
        <v>7</v>
      </c>
      <c r="B375" s="136"/>
      <c r="C375" s="136"/>
      <c r="D375" s="136"/>
      <c r="E375" s="97">
        <v>1</v>
      </c>
      <c r="F375" s="97">
        <v>1</v>
      </c>
      <c r="G375" s="27">
        <v>1</v>
      </c>
      <c r="I375" s="2">
        <v>2015</v>
      </c>
      <c r="J375" s="18">
        <f>F372*100/F371</f>
        <v>7.927590511860175</v>
      </c>
      <c r="K375" s="17">
        <f>F373*100/F370</f>
        <v>115.234375</v>
      </c>
      <c r="L375" s="40">
        <f>F372*365/F373/365</f>
        <v>0.08610169491525424</v>
      </c>
      <c r="M375" s="22">
        <f>F371/F374</f>
        <v>1602</v>
      </c>
      <c r="N375" s="22">
        <f>F371/F375</f>
        <v>1602</v>
      </c>
      <c r="O375" s="22">
        <f>100000*F374/E367</f>
        <v>3.959455178967374</v>
      </c>
      <c r="P375" s="22">
        <f>100000*F375/E367</f>
        <v>3.959455178967374</v>
      </c>
    </row>
    <row r="376" spans="1:16" ht="16.5" thickBot="1" thickTop="1">
      <c r="A376" s="133" t="s">
        <v>199</v>
      </c>
      <c r="B376" s="133"/>
      <c r="C376" s="133"/>
      <c r="D376" s="133"/>
      <c r="E376" s="133"/>
      <c r="F376" s="122">
        <v>47</v>
      </c>
      <c r="G376" s="124"/>
      <c r="I376" s="15">
        <v>2016</v>
      </c>
      <c r="J376" s="19">
        <f>G372*100/G371</f>
        <v>-7.007974985947161</v>
      </c>
      <c r="K376" s="26"/>
      <c r="L376" s="41">
        <f>G372*365/G373/365</f>
        <v>-0.06549021217220011</v>
      </c>
      <c r="M376" s="23">
        <f>G371/G374</f>
        <v>1779</v>
      </c>
      <c r="N376" s="23">
        <f>G371/G375</f>
        <v>1779</v>
      </c>
      <c r="O376" s="23">
        <f>100000*G374/E367</f>
        <v>3.959455178967374</v>
      </c>
      <c r="P376" s="23">
        <f>100000*G375/E367</f>
        <v>3.959455178967374</v>
      </c>
    </row>
    <row r="377" spans="1:7" ht="16.5" thickBot="1" thickTop="1">
      <c r="A377" s="134" t="s">
        <v>198</v>
      </c>
      <c r="B377" s="135"/>
      <c r="C377" s="135"/>
      <c r="D377" s="135"/>
      <c r="E377" s="135"/>
      <c r="F377" s="123">
        <v>3</v>
      </c>
      <c r="G377" s="124"/>
    </row>
    <row r="378" ht="15.75" thickTop="1"/>
    <row r="379" spans="1:6" ht="15" customHeight="1">
      <c r="A379" s="165" t="s">
        <v>64</v>
      </c>
      <c r="B379" s="165"/>
      <c r="C379" s="165"/>
      <c r="D379" s="165"/>
      <c r="E379" s="165"/>
      <c r="F379" s="165"/>
    </row>
    <row r="380" ht="15" customHeight="1" thickBot="1"/>
    <row r="381" spans="3:16" ht="15.75" customHeight="1" thickBot="1" thickTop="1">
      <c r="C381" s="132" t="s">
        <v>103</v>
      </c>
      <c r="D381" s="137"/>
      <c r="E381" s="137">
        <v>42670</v>
      </c>
      <c r="F381" s="137"/>
      <c r="G381" s="138"/>
      <c r="J381" s="147" t="s">
        <v>202</v>
      </c>
      <c r="K381" s="150" t="s">
        <v>200</v>
      </c>
      <c r="L381" s="145" t="s">
        <v>201</v>
      </c>
      <c r="M381" s="152" t="s">
        <v>84</v>
      </c>
      <c r="N381" s="153"/>
      <c r="O381" s="152" t="s">
        <v>85</v>
      </c>
      <c r="P381" s="153"/>
    </row>
    <row r="382" spans="2:16" ht="16.5" thickBot="1" thickTop="1">
      <c r="B382" s="164" t="s">
        <v>95</v>
      </c>
      <c r="C382" s="130"/>
      <c r="E382" s="9">
        <v>2014</v>
      </c>
      <c r="F382" s="9">
        <v>2015</v>
      </c>
      <c r="G382" s="9">
        <v>2016</v>
      </c>
      <c r="J382" s="148"/>
      <c r="K382" s="150"/>
      <c r="L382" s="146"/>
      <c r="M382" s="154"/>
      <c r="N382" s="155"/>
      <c r="O382" s="154"/>
      <c r="P382" s="155"/>
    </row>
    <row r="383" spans="1:16" ht="16.5" thickBot="1" thickTop="1">
      <c r="A383" s="136" t="s">
        <v>1</v>
      </c>
      <c r="B383" s="136"/>
      <c r="C383" s="136"/>
      <c r="D383" s="136"/>
      <c r="E383" s="97">
        <v>411</v>
      </c>
      <c r="F383" s="97">
        <v>557</v>
      </c>
      <c r="G383" s="27">
        <v>654</v>
      </c>
      <c r="J383" s="148"/>
      <c r="K383" s="150"/>
      <c r="L383" s="146"/>
      <c r="M383" s="154"/>
      <c r="N383" s="155"/>
      <c r="O383" s="154"/>
      <c r="P383" s="155"/>
    </row>
    <row r="384" spans="1:16" ht="16.5" thickBot="1" thickTop="1">
      <c r="A384" s="136" t="s">
        <v>9</v>
      </c>
      <c r="B384" s="136"/>
      <c r="C384" s="136"/>
      <c r="D384" s="136"/>
      <c r="E384" s="97">
        <v>1225</v>
      </c>
      <c r="F384" s="97">
        <v>1242</v>
      </c>
      <c r="G384" s="27">
        <v>1412</v>
      </c>
      <c r="J384" s="148"/>
      <c r="K384" s="150"/>
      <c r="L384" s="146"/>
      <c r="M384" s="154"/>
      <c r="N384" s="155"/>
      <c r="O384" s="154"/>
      <c r="P384" s="155"/>
    </row>
    <row r="385" spans="1:16" ht="16.5" thickBot="1" thickTop="1">
      <c r="A385" s="136" t="s">
        <v>3</v>
      </c>
      <c r="B385" s="136"/>
      <c r="C385" s="136"/>
      <c r="D385" s="136"/>
      <c r="E385" s="97">
        <v>1731</v>
      </c>
      <c r="F385" s="97">
        <v>1799</v>
      </c>
      <c r="G385" s="27">
        <v>2066</v>
      </c>
      <c r="J385" s="148"/>
      <c r="K385" s="150"/>
      <c r="L385" s="146"/>
      <c r="M385" s="154"/>
      <c r="N385" s="155"/>
      <c r="O385" s="154"/>
      <c r="P385" s="155"/>
    </row>
    <row r="386" spans="1:16" ht="16.5" thickBot="1" thickTop="1">
      <c r="A386" s="136" t="s">
        <v>4</v>
      </c>
      <c r="B386" s="136"/>
      <c r="C386" s="136"/>
      <c r="D386" s="136"/>
      <c r="E386" s="97">
        <v>557</v>
      </c>
      <c r="F386" s="97">
        <v>654</v>
      </c>
      <c r="G386" s="109">
        <f>G385-G387</f>
        <v>764.2769726247989</v>
      </c>
      <c r="J386" s="148"/>
      <c r="K386" s="150"/>
      <c r="L386" s="146"/>
      <c r="M386" s="156"/>
      <c r="N386" s="157"/>
      <c r="O386" s="156"/>
      <c r="P386" s="157"/>
    </row>
    <row r="387" spans="1:16" ht="16.5" thickBot="1" thickTop="1">
      <c r="A387" s="136" t="s">
        <v>5</v>
      </c>
      <c r="B387" s="136"/>
      <c r="C387" s="136"/>
      <c r="D387" s="136"/>
      <c r="E387" s="97">
        <f>E385-E386</f>
        <v>1174</v>
      </c>
      <c r="F387" s="97">
        <f>F385-F386</f>
        <v>1145</v>
      </c>
      <c r="G387" s="109">
        <f>K389*G384/100</f>
        <v>1301.7230273752011</v>
      </c>
      <c r="J387" s="149"/>
      <c r="K387" s="150"/>
      <c r="L387" s="146"/>
      <c r="M387" s="20" t="s">
        <v>100</v>
      </c>
      <c r="N387" s="21" t="s">
        <v>101</v>
      </c>
      <c r="O387" s="20" t="s">
        <v>100</v>
      </c>
      <c r="P387" s="21" t="s">
        <v>101</v>
      </c>
    </row>
    <row r="388" spans="1:16" ht="16.5" thickBot="1" thickTop="1">
      <c r="A388" s="136" t="s">
        <v>6</v>
      </c>
      <c r="B388" s="136"/>
      <c r="C388" s="136"/>
      <c r="D388" s="136"/>
      <c r="E388" s="97">
        <v>1</v>
      </c>
      <c r="F388" s="97">
        <v>1</v>
      </c>
      <c r="G388" s="27">
        <v>1</v>
      </c>
      <c r="I388" s="2">
        <v>2014</v>
      </c>
      <c r="J388" s="16">
        <f>E386*100/E385</f>
        <v>32.17793183131138</v>
      </c>
      <c r="K388" s="17">
        <f>E387*100/E384</f>
        <v>95.83673469387755</v>
      </c>
      <c r="L388" s="40">
        <f>E386*365/E387/365</f>
        <v>0.4744463373083475</v>
      </c>
      <c r="M388" s="22">
        <f>E385/E388</f>
        <v>1731</v>
      </c>
      <c r="N388" s="22">
        <f>E385/E389</f>
        <v>1731</v>
      </c>
      <c r="O388" s="22">
        <f>100000*E388/E381</f>
        <v>2.343566908835247</v>
      </c>
      <c r="P388" s="22">
        <f>100000*E389/E381</f>
        <v>2.343566908835247</v>
      </c>
    </row>
    <row r="389" spans="1:16" ht="16.5" thickBot="1" thickTop="1">
      <c r="A389" s="136" t="s">
        <v>7</v>
      </c>
      <c r="B389" s="136"/>
      <c r="C389" s="136"/>
      <c r="D389" s="136"/>
      <c r="E389" s="97">
        <v>1</v>
      </c>
      <c r="F389" s="97">
        <v>1</v>
      </c>
      <c r="G389" s="27">
        <v>1</v>
      </c>
      <c r="I389" s="2">
        <v>2015</v>
      </c>
      <c r="J389" s="18">
        <f>F386*100/F385</f>
        <v>36.353529738743745</v>
      </c>
      <c r="K389" s="17">
        <f>F387*100/F384</f>
        <v>92.19001610305958</v>
      </c>
      <c r="L389" s="40">
        <f>F386*365/F387/365</f>
        <v>0.5711790393013101</v>
      </c>
      <c r="M389" s="22">
        <f>F385/F388</f>
        <v>1799</v>
      </c>
      <c r="N389" s="22">
        <f>F385/F389</f>
        <v>1799</v>
      </c>
      <c r="O389" s="22">
        <f>100000*F388/E381</f>
        <v>2.343566908835247</v>
      </c>
      <c r="P389" s="22">
        <f>100000*F389/E381</f>
        <v>2.343566908835247</v>
      </c>
    </row>
    <row r="390" spans="1:16" ht="16.5" thickBot="1" thickTop="1">
      <c r="A390" s="133" t="s">
        <v>199</v>
      </c>
      <c r="B390" s="133"/>
      <c r="C390" s="133"/>
      <c r="D390" s="133"/>
      <c r="E390" s="133"/>
      <c r="F390" s="122">
        <v>41</v>
      </c>
      <c r="G390" s="124"/>
      <c r="I390" s="15">
        <v>2016</v>
      </c>
      <c r="J390" s="19">
        <f>G386*100/G385</f>
        <v>36.99307708735716</v>
      </c>
      <c r="K390" s="26"/>
      <c r="L390" s="41">
        <f>G386*365/G387/365</f>
        <v>0.5871271818597922</v>
      </c>
      <c r="M390" s="23">
        <f>G385/G388</f>
        <v>2066</v>
      </c>
      <c r="N390" s="23">
        <f>G385/G389</f>
        <v>2066</v>
      </c>
      <c r="O390" s="23">
        <f>100000*G388/E381</f>
        <v>2.343566908835247</v>
      </c>
      <c r="P390" s="23">
        <f>100000*G389/E381</f>
        <v>2.343566908835247</v>
      </c>
    </row>
    <row r="391" spans="1:7" ht="16.5" thickBot="1" thickTop="1">
      <c r="A391" s="134" t="s">
        <v>198</v>
      </c>
      <c r="B391" s="135"/>
      <c r="C391" s="135"/>
      <c r="D391" s="135"/>
      <c r="E391" s="135"/>
      <c r="F391" s="123">
        <v>3</v>
      </c>
      <c r="G391" s="124"/>
    </row>
    <row r="392" ht="15.75" thickTop="1"/>
    <row r="395" spans="1:4" ht="15">
      <c r="A395" s="115" t="s">
        <v>191</v>
      </c>
      <c r="B395" s="115"/>
      <c r="C395" s="115"/>
      <c r="D395" s="116">
        <f>G389+G375+G361+G333+G319+G305+G277+G249+G235+G207+G193+G165+G151+G137+G109+G95+G81+G53+G39</f>
        <v>81</v>
      </c>
    </row>
    <row r="396" ht="15">
      <c r="D396" s="115"/>
    </row>
  </sheetData>
  <sheetProtection/>
  <mergeCells count="504">
    <mergeCell ref="O367:P372"/>
    <mergeCell ref="O269:P274"/>
    <mergeCell ref="O283:P288"/>
    <mergeCell ref="O297:P302"/>
    <mergeCell ref="O311:P316"/>
    <mergeCell ref="O325:P330"/>
    <mergeCell ref="O339:P344"/>
    <mergeCell ref="O241:P246"/>
    <mergeCell ref="O255:P260"/>
    <mergeCell ref="O213:P218"/>
    <mergeCell ref="O353:P358"/>
    <mergeCell ref="O185:P190"/>
    <mergeCell ref="O171:P176"/>
    <mergeCell ref="O199:P204"/>
    <mergeCell ref="O227:P232"/>
    <mergeCell ref="O129:P134"/>
    <mergeCell ref="O115:P120"/>
    <mergeCell ref="O157:P162"/>
    <mergeCell ref="O143:P148"/>
    <mergeCell ref="O73:P78"/>
    <mergeCell ref="O59:P64"/>
    <mergeCell ref="O101:P106"/>
    <mergeCell ref="O87:P92"/>
    <mergeCell ref="O17:P22"/>
    <mergeCell ref="O3:P8"/>
    <mergeCell ref="O45:P50"/>
    <mergeCell ref="O31:P36"/>
    <mergeCell ref="A371:D371"/>
    <mergeCell ref="A373:D373"/>
    <mergeCell ref="A374:D374"/>
    <mergeCell ref="A387:D387"/>
    <mergeCell ref="A375:D375"/>
    <mergeCell ref="B382:C382"/>
    <mergeCell ref="A383:D383"/>
    <mergeCell ref="A384:D384"/>
    <mergeCell ref="A385:D385"/>
    <mergeCell ref="A386:D386"/>
    <mergeCell ref="B365:F365"/>
    <mergeCell ref="B354:C354"/>
    <mergeCell ref="A370:D370"/>
    <mergeCell ref="B368:C368"/>
    <mergeCell ref="A369:D369"/>
    <mergeCell ref="A362:E362"/>
    <mergeCell ref="A363:E363"/>
    <mergeCell ref="A361:D361"/>
    <mergeCell ref="A347:D347"/>
    <mergeCell ref="A358:D358"/>
    <mergeCell ref="A359:D359"/>
    <mergeCell ref="A360:D360"/>
    <mergeCell ref="A348:E348"/>
    <mergeCell ref="A349:E349"/>
    <mergeCell ref="B351:F351"/>
    <mergeCell ref="A355:D355"/>
    <mergeCell ref="A356:D356"/>
    <mergeCell ref="A303:D303"/>
    <mergeCell ref="B340:C340"/>
    <mergeCell ref="B323:F323"/>
    <mergeCell ref="B326:C326"/>
    <mergeCell ref="A327:D327"/>
    <mergeCell ref="A328:D328"/>
    <mergeCell ref="A329:D329"/>
    <mergeCell ref="A330:D330"/>
    <mergeCell ref="A332:D332"/>
    <mergeCell ref="A333:D333"/>
    <mergeCell ref="B270:C270"/>
    <mergeCell ref="A271:D271"/>
    <mergeCell ref="A272:D272"/>
    <mergeCell ref="E269:G269"/>
    <mergeCell ref="A247:D247"/>
    <mergeCell ref="A248:D248"/>
    <mergeCell ref="A249:D249"/>
    <mergeCell ref="B253:H253"/>
    <mergeCell ref="A250:E250"/>
    <mergeCell ref="A251:E251"/>
    <mergeCell ref="E213:G213"/>
    <mergeCell ref="A234:D234"/>
    <mergeCell ref="A235:D235"/>
    <mergeCell ref="B242:C242"/>
    <mergeCell ref="E227:G227"/>
    <mergeCell ref="A230:D230"/>
    <mergeCell ref="A231:D231"/>
    <mergeCell ref="A232:D232"/>
    <mergeCell ref="A233:D233"/>
    <mergeCell ref="B228:C228"/>
    <mergeCell ref="B197:F197"/>
    <mergeCell ref="B200:C200"/>
    <mergeCell ref="A187:D187"/>
    <mergeCell ref="A188:D188"/>
    <mergeCell ref="A189:D189"/>
    <mergeCell ref="A190:D190"/>
    <mergeCell ref="A191:D191"/>
    <mergeCell ref="C199:D199"/>
    <mergeCell ref="A193:D193"/>
    <mergeCell ref="A192:D192"/>
    <mergeCell ref="B172:C172"/>
    <mergeCell ref="B186:C186"/>
    <mergeCell ref="A177:D177"/>
    <mergeCell ref="A178:D178"/>
    <mergeCell ref="A179:D179"/>
    <mergeCell ref="B183:F183"/>
    <mergeCell ref="C185:D185"/>
    <mergeCell ref="E185:G185"/>
    <mergeCell ref="A180:E180"/>
    <mergeCell ref="A181:E181"/>
    <mergeCell ref="A163:D163"/>
    <mergeCell ref="A164:D164"/>
    <mergeCell ref="A165:D165"/>
    <mergeCell ref="B169:F169"/>
    <mergeCell ref="C143:D143"/>
    <mergeCell ref="A160:D160"/>
    <mergeCell ref="A161:D161"/>
    <mergeCell ref="A162:D162"/>
    <mergeCell ref="A145:D145"/>
    <mergeCell ref="A146:D146"/>
    <mergeCell ref="A147:D147"/>
    <mergeCell ref="A148:D148"/>
    <mergeCell ref="A121:D121"/>
    <mergeCell ref="A122:D122"/>
    <mergeCell ref="A123:D123"/>
    <mergeCell ref="B127:F127"/>
    <mergeCell ref="A120:D120"/>
    <mergeCell ref="A104:D104"/>
    <mergeCell ref="A105:D105"/>
    <mergeCell ref="A106:D106"/>
    <mergeCell ref="A107:D107"/>
    <mergeCell ref="A108:D108"/>
    <mergeCell ref="A109:D109"/>
    <mergeCell ref="B113:F113"/>
    <mergeCell ref="B116:C116"/>
    <mergeCell ref="A117:D117"/>
    <mergeCell ref="A95:D95"/>
    <mergeCell ref="B99:F99"/>
    <mergeCell ref="A119:D119"/>
    <mergeCell ref="A118:D118"/>
    <mergeCell ref="C115:D115"/>
    <mergeCell ref="E115:G115"/>
    <mergeCell ref="B102:C102"/>
    <mergeCell ref="A103:D103"/>
    <mergeCell ref="A110:E110"/>
    <mergeCell ref="A111:E111"/>
    <mergeCell ref="B85:F85"/>
    <mergeCell ref="B88:C88"/>
    <mergeCell ref="A89:D89"/>
    <mergeCell ref="A90:D90"/>
    <mergeCell ref="A80:D80"/>
    <mergeCell ref="A81:D81"/>
    <mergeCell ref="A65:D65"/>
    <mergeCell ref="A66:D66"/>
    <mergeCell ref="A67:D67"/>
    <mergeCell ref="B71:F71"/>
    <mergeCell ref="A77:D77"/>
    <mergeCell ref="A78:D78"/>
    <mergeCell ref="A79:D79"/>
    <mergeCell ref="B74:C74"/>
    <mergeCell ref="B57:F57"/>
    <mergeCell ref="B60:C60"/>
    <mergeCell ref="A54:E54"/>
    <mergeCell ref="A55:E55"/>
    <mergeCell ref="A22:D22"/>
    <mergeCell ref="A23:D23"/>
    <mergeCell ref="B46:C46"/>
    <mergeCell ref="A47:D47"/>
    <mergeCell ref="B29:F29"/>
    <mergeCell ref="B32:C32"/>
    <mergeCell ref="A33:D33"/>
    <mergeCell ref="A34:D34"/>
    <mergeCell ref="A35:D35"/>
    <mergeCell ref="A36:D36"/>
    <mergeCell ref="M3:N8"/>
    <mergeCell ref="B1:F1"/>
    <mergeCell ref="B4:C4"/>
    <mergeCell ref="A5:D5"/>
    <mergeCell ref="A6:D6"/>
    <mergeCell ref="L3:L9"/>
    <mergeCell ref="A7:D7"/>
    <mergeCell ref="A8:D8"/>
    <mergeCell ref="J3:J9"/>
    <mergeCell ref="K3:K9"/>
    <mergeCell ref="J17:J23"/>
    <mergeCell ref="K17:K23"/>
    <mergeCell ref="L17:L23"/>
    <mergeCell ref="M17:N22"/>
    <mergeCell ref="J31:J37"/>
    <mergeCell ref="K31:K37"/>
    <mergeCell ref="L31:L37"/>
    <mergeCell ref="M31:N36"/>
    <mergeCell ref="J45:J51"/>
    <mergeCell ref="K45:K51"/>
    <mergeCell ref="L45:L51"/>
    <mergeCell ref="M45:N50"/>
    <mergeCell ref="J59:J65"/>
    <mergeCell ref="K59:K65"/>
    <mergeCell ref="L59:L65"/>
    <mergeCell ref="M59:N64"/>
    <mergeCell ref="J73:J79"/>
    <mergeCell ref="K73:K79"/>
    <mergeCell ref="L73:L79"/>
    <mergeCell ref="M73:N78"/>
    <mergeCell ref="J87:J93"/>
    <mergeCell ref="K87:K93"/>
    <mergeCell ref="L87:L93"/>
    <mergeCell ref="M87:N92"/>
    <mergeCell ref="J101:J107"/>
    <mergeCell ref="K101:K107"/>
    <mergeCell ref="L101:L107"/>
    <mergeCell ref="M101:N106"/>
    <mergeCell ref="J115:J121"/>
    <mergeCell ref="K115:K121"/>
    <mergeCell ref="L115:L121"/>
    <mergeCell ref="M115:N120"/>
    <mergeCell ref="J129:J135"/>
    <mergeCell ref="K129:K135"/>
    <mergeCell ref="L129:L135"/>
    <mergeCell ref="M129:N134"/>
    <mergeCell ref="J143:J149"/>
    <mergeCell ref="K143:K149"/>
    <mergeCell ref="L143:L149"/>
    <mergeCell ref="M143:N148"/>
    <mergeCell ref="J157:J163"/>
    <mergeCell ref="K157:K163"/>
    <mergeCell ref="L157:L163"/>
    <mergeCell ref="M157:N162"/>
    <mergeCell ref="M199:N204"/>
    <mergeCell ref="J171:J177"/>
    <mergeCell ref="K171:K177"/>
    <mergeCell ref="L171:L177"/>
    <mergeCell ref="M171:N176"/>
    <mergeCell ref="J185:J191"/>
    <mergeCell ref="K185:K191"/>
    <mergeCell ref="L185:L191"/>
    <mergeCell ref="M185:N190"/>
    <mergeCell ref="J213:J219"/>
    <mergeCell ref="J199:J205"/>
    <mergeCell ref="K199:K205"/>
    <mergeCell ref="L199:L205"/>
    <mergeCell ref="J227:J233"/>
    <mergeCell ref="K227:K233"/>
    <mergeCell ref="L227:L233"/>
    <mergeCell ref="M227:N232"/>
    <mergeCell ref="J241:J247"/>
    <mergeCell ref="K241:K247"/>
    <mergeCell ref="L241:L247"/>
    <mergeCell ref="M241:N246"/>
    <mergeCell ref="J255:J261"/>
    <mergeCell ref="K255:K261"/>
    <mergeCell ref="L255:L261"/>
    <mergeCell ref="M255:N260"/>
    <mergeCell ref="J269:J275"/>
    <mergeCell ref="K269:K275"/>
    <mergeCell ref="L269:L275"/>
    <mergeCell ref="M269:N274"/>
    <mergeCell ref="A372:D372"/>
    <mergeCell ref="L339:L345"/>
    <mergeCell ref="M339:N344"/>
    <mergeCell ref="J325:J331"/>
    <mergeCell ref="K325:K331"/>
    <mergeCell ref="L325:L331"/>
    <mergeCell ref="M325:N330"/>
    <mergeCell ref="C367:D367"/>
    <mergeCell ref="E367:G367"/>
    <mergeCell ref="A346:D346"/>
    <mergeCell ref="K339:K345"/>
    <mergeCell ref="M353:N358"/>
    <mergeCell ref="C381:D381"/>
    <mergeCell ref="E381:G381"/>
    <mergeCell ref="K381:K387"/>
    <mergeCell ref="L381:L387"/>
    <mergeCell ref="M381:N386"/>
    <mergeCell ref="J381:J387"/>
    <mergeCell ref="L367:L373"/>
    <mergeCell ref="A357:D357"/>
    <mergeCell ref="A320:E320"/>
    <mergeCell ref="L353:L359"/>
    <mergeCell ref="C339:D339"/>
    <mergeCell ref="E339:G339"/>
    <mergeCell ref="C353:D353"/>
    <mergeCell ref="E353:G353"/>
    <mergeCell ref="A342:D342"/>
    <mergeCell ref="A343:D343"/>
    <mergeCell ref="A344:D344"/>
    <mergeCell ref="J339:J345"/>
    <mergeCell ref="A319:D319"/>
    <mergeCell ref="B312:C312"/>
    <mergeCell ref="A313:D313"/>
    <mergeCell ref="A314:D314"/>
    <mergeCell ref="A315:D315"/>
    <mergeCell ref="A318:D318"/>
    <mergeCell ref="B309:F309"/>
    <mergeCell ref="A316:D316"/>
    <mergeCell ref="A317:D317"/>
    <mergeCell ref="A302:D302"/>
    <mergeCell ref="A306:E306"/>
    <mergeCell ref="A307:E307"/>
    <mergeCell ref="C311:D311"/>
    <mergeCell ref="E311:G311"/>
    <mergeCell ref="A304:D304"/>
    <mergeCell ref="A305:D305"/>
    <mergeCell ref="A286:D286"/>
    <mergeCell ref="A287:D287"/>
    <mergeCell ref="A288:D288"/>
    <mergeCell ref="A289:D289"/>
    <mergeCell ref="A301:D301"/>
    <mergeCell ref="A291:D291"/>
    <mergeCell ref="B295:F295"/>
    <mergeCell ref="E297:G297"/>
    <mergeCell ref="A292:E292"/>
    <mergeCell ref="A293:E293"/>
    <mergeCell ref="C297:D297"/>
    <mergeCell ref="B298:C298"/>
    <mergeCell ref="A299:D299"/>
    <mergeCell ref="A300:D300"/>
    <mergeCell ref="A220:D220"/>
    <mergeCell ref="A273:D273"/>
    <mergeCell ref="A276:D276"/>
    <mergeCell ref="A277:D277"/>
    <mergeCell ref="C227:D227"/>
    <mergeCell ref="A274:D274"/>
    <mergeCell ref="A275:D275"/>
    <mergeCell ref="A262:D262"/>
    <mergeCell ref="A261:D261"/>
    <mergeCell ref="C255:D255"/>
    <mergeCell ref="A205:D205"/>
    <mergeCell ref="A217:D217"/>
    <mergeCell ref="A218:D218"/>
    <mergeCell ref="A219:D219"/>
    <mergeCell ref="A206:D206"/>
    <mergeCell ref="B211:F211"/>
    <mergeCell ref="B214:C214"/>
    <mergeCell ref="A215:D215"/>
    <mergeCell ref="A216:D216"/>
    <mergeCell ref="C213:D213"/>
    <mergeCell ref="A75:D75"/>
    <mergeCell ref="A76:D76"/>
    <mergeCell ref="A63:D63"/>
    <mergeCell ref="A64:D64"/>
    <mergeCell ref="C73:D73"/>
    <mergeCell ref="A69:E69"/>
    <mergeCell ref="E73:G73"/>
    <mergeCell ref="A68:E68"/>
    <mergeCell ref="C3:D3"/>
    <mergeCell ref="E3:G3"/>
    <mergeCell ref="A37:D37"/>
    <mergeCell ref="A38:D38"/>
    <mergeCell ref="A24:D24"/>
    <mergeCell ref="A25:D25"/>
    <mergeCell ref="A9:D9"/>
    <mergeCell ref="A10:D10"/>
    <mergeCell ref="A11:D11"/>
    <mergeCell ref="B15:F15"/>
    <mergeCell ref="A221:D221"/>
    <mergeCell ref="C269:D269"/>
    <mergeCell ref="M297:N302"/>
    <mergeCell ref="K213:K219"/>
    <mergeCell ref="L213:L219"/>
    <mergeCell ref="M213:N218"/>
    <mergeCell ref="K283:K289"/>
    <mergeCell ref="M283:N288"/>
    <mergeCell ref="L283:L289"/>
    <mergeCell ref="L297:L303"/>
    <mergeCell ref="J297:J303"/>
    <mergeCell ref="K297:K303"/>
    <mergeCell ref="J283:J289"/>
    <mergeCell ref="C129:D129"/>
    <mergeCell ref="E129:G129"/>
    <mergeCell ref="C171:D171"/>
    <mergeCell ref="A136:D136"/>
    <mergeCell ref="A137:D137"/>
    <mergeCell ref="A149:D149"/>
    <mergeCell ref="A150:D150"/>
    <mergeCell ref="O381:P386"/>
    <mergeCell ref="J311:J317"/>
    <mergeCell ref="K311:K317"/>
    <mergeCell ref="L311:L317"/>
    <mergeCell ref="M311:N316"/>
    <mergeCell ref="J367:J373"/>
    <mergeCell ref="K367:K373"/>
    <mergeCell ref="M367:N372"/>
    <mergeCell ref="J353:J359"/>
    <mergeCell ref="K353:K359"/>
    <mergeCell ref="C45:D45"/>
    <mergeCell ref="E45:G45"/>
    <mergeCell ref="C59:D59"/>
    <mergeCell ref="E59:G59"/>
    <mergeCell ref="A48:D48"/>
    <mergeCell ref="A49:D49"/>
    <mergeCell ref="A50:D50"/>
    <mergeCell ref="A51:D51"/>
    <mergeCell ref="A52:D52"/>
    <mergeCell ref="A53:D53"/>
    <mergeCell ref="E143:G143"/>
    <mergeCell ref="E171:G171"/>
    <mergeCell ref="C157:D157"/>
    <mergeCell ref="E157:G157"/>
    <mergeCell ref="A151:D151"/>
    <mergeCell ref="B155:F155"/>
    <mergeCell ref="A152:E152"/>
    <mergeCell ref="A166:E166"/>
    <mergeCell ref="A167:E167"/>
    <mergeCell ref="A153:E153"/>
    <mergeCell ref="A239:F239"/>
    <mergeCell ref="A379:F379"/>
    <mergeCell ref="E255:G255"/>
    <mergeCell ref="C241:D241"/>
    <mergeCell ref="E241:G241"/>
    <mergeCell ref="A243:D243"/>
    <mergeCell ref="A244:D244"/>
    <mergeCell ref="A245:D245"/>
    <mergeCell ref="A246:D246"/>
    <mergeCell ref="A290:D290"/>
    <mergeCell ref="A390:E390"/>
    <mergeCell ref="A391:E391"/>
    <mergeCell ref="A376:E376"/>
    <mergeCell ref="A377:E377"/>
    <mergeCell ref="A389:D389"/>
    <mergeCell ref="A388:D388"/>
    <mergeCell ref="A321:E321"/>
    <mergeCell ref="A345:D345"/>
    <mergeCell ref="C325:D325"/>
    <mergeCell ref="E325:G325"/>
    <mergeCell ref="A341:D341"/>
    <mergeCell ref="A331:D331"/>
    <mergeCell ref="B337:F337"/>
    <mergeCell ref="A334:E334"/>
    <mergeCell ref="A335:E335"/>
    <mergeCell ref="A285:D285"/>
    <mergeCell ref="B281:F281"/>
    <mergeCell ref="A264:E264"/>
    <mergeCell ref="A265:E265"/>
    <mergeCell ref="A278:E278"/>
    <mergeCell ref="A279:E279"/>
    <mergeCell ref="E283:G283"/>
    <mergeCell ref="B284:C284"/>
    <mergeCell ref="C283:D283"/>
    <mergeCell ref="B267:F267"/>
    <mergeCell ref="A263:D263"/>
    <mergeCell ref="A260:D260"/>
    <mergeCell ref="B256:C256"/>
    <mergeCell ref="A257:D257"/>
    <mergeCell ref="A258:D258"/>
    <mergeCell ref="A259:D259"/>
    <mergeCell ref="A236:E236"/>
    <mergeCell ref="A237:E237"/>
    <mergeCell ref="A222:E222"/>
    <mergeCell ref="A223:E223"/>
    <mergeCell ref="A229:D229"/>
    <mergeCell ref="B225:F225"/>
    <mergeCell ref="A208:E208"/>
    <mergeCell ref="A209:E209"/>
    <mergeCell ref="A194:E194"/>
    <mergeCell ref="A195:E195"/>
    <mergeCell ref="E199:G199"/>
    <mergeCell ref="A202:D202"/>
    <mergeCell ref="A207:D207"/>
    <mergeCell ref="A201:D201"/>
    <mergeCell ref="A203:D203"/>
    <mergeCell ref="A204:D204"/>
    <mergeCell ref="A134:D134"/>
    <mergeCell ref="A175:D175"/>
    <mergeCell ref="A176:D176"/>
    <mergeCell ref="A173:D173"/>
    <mergeCell ref="A174:D174"/>
    <mergeCell ref="A135:D135"/>
    <mergeCell ref="B158:C158"/>
    <mergeCell ref="A159:D159"/>
    <mergeCell ref="B141:F141"/>
    <mergeCell ref="B144:C144"/>
    <mergeCell ref="A82:E82"/>
    <mergeCell ref="A83:E83"/>
    <mergeCell ref="A138:E138"/>
    <mergeCell ref="A139:E139"/>
    <mergeCell ref="A124:E124"/>
    <mergeCell ref="A125:E125"/>
    <mergeCell ref="B130:C130"/>
    <mergeCell ref="A131:D131"/>
    <mergeCell ref="A132:D132"/>
    <mergeCell ref="A133:D133"/>
    <mergeCell ref="C101:D101"/>
    <mergeCell ref="E101:G101"/>
    <mergeCell ref="C87:D87"/>
    <mergeCell ref="E87:G87"/>
    <mergeCell ref="A91:D91"/>
    <mergeCell ref="A96:E96"/>
    <mergeCell ref="A97:E97"/>
    <mergeCell ref="A92:D92"/>
    <mergeCell ref="A93:D93"/>
    <mergeCell ref="A94:D94"/>
    <mergeCell ref="A61:D61"/>
    <mergeCell ref="A62:D62"/>
    <mergeCell ref="A26:E26"/>
    <mergeCell ref="A27:E27"/>
    <mergeCell ref="C31:D31"/>
    <mergeCell ref="E31:G31"/>
    <mergeCell ref="A39:D39"/>
    <mergeCell ref="B43:F43"/>
    <mergeCell ref="A40:E40"/>
    <mergeCell ref="A41:E41"/>
    <mergeCell ref="A12:E12"/>
    <mergeCell ref="A13:E13"/>
    <mergeCell ref="C17:D17"/>
    <mergeCell ref="E17:G17"/>
    <mergeCell ref="B18:C18"/>
    <mergeCell ref="A19:D19"/>
    <mergeCell ref="A20:D20"/>
    <mergeCell ref="A21:D21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3"/>
  <sheetViews>
    <sheetView zoomScalePageLayoutView="0" workbookViewId="0" topLeftCell="A193">
      <selection activeCell="F68" sqref="F68"/>
    </sheetView>
  </sheetViews>
  <sheetFormatPr defaultColWidth="9.140625" defaultRowHeight="15"/>
  <cols>
    <col min="1" max="7" width="9.140625" style="3" customWidth="1"/>
    <col min="12" max="12" width="9.140625" style="42" customWidth="1"/>
  </cols>
  <sheetData>
    <row r="1" spans="2:6" ht="21">
      <c r="B1" s="165" t="s">
        <v>65</v>
      </c>
      <c r="C1" s="166"/>
      <c r="D1" s="166"/>
      <c r="E1" s="166"/>
      <c r="F1" s="166"/>
    </row>
    <row r="2" ht="15.75" thickBot="1"/>
    <row r="3" spans="3:16" ht="15.75" customHeight="1" thickBot="1" thickTop="1">
      <c r="C3" s="132" t="s">
        <v>103</v>
      </c>
      <c r="D3" s="137"/>
      <c r="E3" s="137">
        <v>1203631</v>
      </c>
      <c r="F3" s="137"/>
      <c r="G3" s="138"/>
      <c r="J3" s="147" t="s">
        <v>202</v>
      </c>
      <c r="K3" s="150" t="s">
        <v>200</v>
      </c>
      <c r="L3" s="145" t="s">
        <v>201</v>
      </c>
      <c r="M3" s="152" t="s">
        <v>84</v>
      </c>
      <c r="N3" s="153"/>
      <c r="O3" s="152" t="s">
        <v>85</v>
      </c>
      <c r="P3" s="153"/>
    </row>
    <row r="4" spans="2:16" ht="16.5" thickBot="1" thickTop="1">
      <c r="B4" s="164" t="s">
        <v>102</v>
      </c>
      <c r="C4" s="164"/>
      <c r="E4" s="9">
        <v>2014</v>
      </c>
      <c r="F4" s="9">
        <v>2015</v>
      </c>
      <c r="G4" s="9">
        <v>2016</v>
      </c>
      <c r="J4" s="148"/>
      <c r="K4" s="150"/>
      <c r="L4" s="146"/>
      <c r="M4" s="154"/>
      <c r="N4" s="155"/>
      <c r="O4" s="154"/>
      <c r="P4" s="155"/>
    </row>
    <row r="5" spans="1:16" ht="16.5" thickBot="1" thickTop="1">
      <c r="A5" s="139" t="s">
        <v>1</v>
      </c>
      <c r="B5" s="140"/>
      <c r="C5" s="140"/>
      <c r="D5" s="141"/>
      <c r="E5" s="97">
        <v>42</v>
      </c>
      <c r="F5" s="97">
        <v>16</v>
      </c>
      <c r="G5" s="112">
        <v>15</v>
      </c>
      <c r="J5" s="148"/>
      <c r="K5" s="150"/>
      <c r="L5" s="146"/>
      <c r="M5" s="154"/>
      <c r="N5" s="155"/>
      <c r="O5" s="154"/>
      <c r="P5" s="155"/>
    </row>
    <row r="6" spans="1:16" ht="16.5" thickBot="1" thickTop="1">
      <c r="A6" s="139" t="s">
        <v>9</v>
      </c>
      <c r="B6" s="140"/>
      <c r="C6" s="140"/>
      <c r="D6" s="141"/>
      <c r="E6" s="97">
        <v>2347</v>
      </c>
      <c r="F6" s="97">
        <v>2231</v>
      </c>
      <c r="G6" s="112">
        <v>2844</v>
      </c>
      <c r="J6" s="148"/>
      <c r="K6" s="150"/>
      <c r="L6" s="146"/>
      <c r="M6" s="154"/>
      <c r="N6" s="155"/>
      <c r="O6" s="154"/>
      <c r="P6" s="155"/>
    </row>
    <row r="7" spans="1:16" ht="16.5" thickBot="1" thickTop="1">
      <c r="A7" s="139" t="s">
        <v>3</v>
      </c>
      <c r="B7" s="140"/>
      <c r="C7" s="140"/>
      <c r="D7" s="141"/>
      <c r="E7" s="97">
        <v>2389</v>
      </c>
      <c r="F7" s="97">
        <v>2247</v>
      </c>
      <c r="G7" s="112">
        <v>2859</v>
      </c>
      <c r="J7" s="148"/>
      <c r="K7" s="150"/>
      <c r="L7" s="146"/>
      <c r="M7" s="154"/>
      <c r="N7" s="155"/>
      <c r="O7" s="154"/>
      <c r="P7" s="155"/>
    </row>
    <row r="8" spans="1:16" ht="16.5" thickBot="1" thickTop="1">
      <c r="A8" s="139" t="s">
        <v>4</v>
      </c>
      <c r="B8" s="140"/>
      <c r="C8" s="140"/>
      <c r="D8" s="141"/>
      <c r="E8" s="97">
        <v>16</v>
      </c>
      <c r="F8" s="97">
        <v>15</v>
      </c>
      <c r="G8" s="108">
        <f>G7-G9</f>
        <v>13.72523532048399</v>
      </c>
      <c r="J8" s="148"/>
      <c r="K8" s="150"/>
      <c r="L8" s="146"/>
      <c r="M8" s="156"/>
      <c r="N8" s="157"/>
      <c r="O8" s="156"/>
      <c r="P8" s="157"/>
    </row>
    <row r="9" spans="1:16" ht="16.5" thickBot="1" thickTop="1">
      <c r="A9" s="139" t="s">
        <v>5</v>
      </c>
      <c r="B9" s="140"/>
      <c r="C9" s="140"/>
      <c r="D9" s="141"/>
      <c r="E9" s="97">
        <v>2373</v>
      </c>
      <c r="F9" s="97">
        <v>2232</v>
      </c>
      <c r="G9" s="109">
        <f>K11*G6/100</f>
        <v>2845.274764679516</v>
      </c>
      <c r="J9" s="149"/>
      <c r="K9" s="150"/>
      <c r="L9" s="146"/>
      <c r="M9" s="20" t="s">
        <v>100</v>
      </c>
      <c r="N9" s="21" t="s">
        <v>101</v>
      </c>
      <c r="O9" s="20" t="s">
        <v>100</v>
      </c>
      <c r="P9" s="21" t="s">
        <v>101</v>
      </c>
    </row>
    <row r="10" spans="1:16" ht="16.5" thickBot="1" thickTop="1">
      <c r="A10" s="139" t="s">
        <v>6</v>
      </c>
      <c r="B10" s="140"/>
      <c r="C10" s="140"/>
      <c r="D10" s="141"/>
      <c r="E10" s="97">
        <v>11</v>
      </c>
      <c r="F10" s="97">
        <v>11</v>
      </c>
      <c r="G10" s="112">
        <v>11</v>
      </c>
      <c r="I10" s="2">
        <v>2014</v>
      </c>
      <c r="J10" s="16">
        <f>E8*100/E7</f>
        <v>0.6697362913352868</v>
      </c>
      <c r="K10" s="17">
        <f>E9*100/E6</f>
        <v>101.10779718789945</v>
      </c>
      <c r="L10" s="40">
        <f>E8*365/E9/365</f>
        <v>0.0067425200168562995</v>
      </c>
      <c r="M10" s="22">
        <f>E7/E10</f>
        <v>217.1818181818182</v>
      </c>
      <c r="N10" s="22">
        <f>E7/E11</f>
        <v>265.44444444444446</v>
      </c>
      <c r="O10" s="22">
        <f>100000*E10/E3</f>
        <v>0.9139013534879045</v>
      </c>
      <c r="P10" s="22">
        <f>100000*E11/E3</f>
        <v>0.7477374710355582</v>
      </c>
    </row>
    <row r="11" spans="1:16" ht="16.5" thickBot="1" thickTop="1">
      <c r="A11" s="139" t="s">
        <v>7</v>
      </c>
      <c r="B11" s="140"/>
      <c r="C11" s="140"/>
      <c r="D11" s="141"/>
      <c r="E11" s="97">
        <v>9</v>
      </c>
      <c r="F11" s="97">
        <v>9</v>
      </c>
      <c r="G11" s="113">
        <v>9</v>
      </c>
      <c r="I11" s="2">
        <v>2015</v>
      </c>
      <c r="J11" s="18">
        <f>F8*100/F7</f>
        <v>0.6675567423230975</v>
      </c>
      <c r="K11" s="17">
        <f>F9*100/F6</f>
        <v>100.04482294935006</v>
      </c>
      <c r="L11" s="40">
        <f>F8*365/F9/365</f>
        <v>0.006720430107526882</v>
      </c>
      <c r="M11" s="22">
        <f>F7/F10</f>
        <v>204.27272727272728</v>
      </c>
      <c r="N11" s="22">
        <f>F7/F11</f>
        <v>249.66666666666666</v>
      </c>
      <c r="O11" s="22">
        <f>100000*F10/E3</f>
        <v>0.9139013534879045</v>
      </c>
      <c r="P11" s="22">
        <f>100000*F11/E3</f>
        <v>0.7477374710355582</v>
      </c>
    </row>
    <row r="12" spans="1:16" ht="16.5" thickBot="1" thickTop="1">
      <c r="A12" s="133" t="s">
        <v>199</v>
      </c>
      <c r="B12" s="133"/>
      <c r="C12" s="133"/>
      <c r="D12" s="133"/>
      <c r="E12" s="133"/>
      <c r="F12" s="122"/>
      <c r="G12" s="124"/>
      <c r="H12" s="120"/>
      <c r="I12" s="119">
        <v>2016</v>
      </c>
      <c r="J12" s="19">
        <f>G8*100/G7</f>
        <v>0.48007118994347636</v>
      </c>
      <c r="K12" s="26"/>
      <c r="L12" s="41">
        <f>G8*365/G9/365</f>
        <v>0.004823869909108747</v>
      </c>
      <c r="M12" s="23">
        <f>G7/G10</f>
        <v>259.90909090909093</v>
      </c>
      <c r="N12" s="23">
        <f>G7/G11</f>
        <v>317.6666666666667</v>
      </c>
      <c r="O12" s="23">
        <f>100000*G10/E3</f>
        <v>0.9139013534879045</v>
      </c>
      <c r="P12" s="23">
        <f>100000*G11/E3</f>
        <v>0.7477374710355582</v>
      </c>
    </row>
    <row r="13" spans="1:7" ht="16.5" thickBot="1" thickTop="1">
      <c r="A13" s="134" t="s">
        <v>198</v>
      </c>
      <c r="B13" s="135"/>
      <c r="C13" s="135"/>
      <c r="D13" s="135"/>
      <c r="E13" s="135"/>
      <c r="F13" s="123"/>
      <c r="G13" s="124"/>
    </row>
    <row r="14" ht="15.75" thickTop="1"/>
    <row r="15" spans="2:6" ht="21">
      <c r="B15" s="165" t="s">
        <v>66</v>
      </c>
      <c r="C15" s="166"/>
      <c r="D15" s="166"/>
      <c r="E15" s="166"/>
      <c r="F15" s="166"/>
    </row>
    <row r="16" ht="15.75" thickBot="1"/>
    <row r="17" spans="3:16" ht="15.75" customHeight="1" thickBot="1" thickTop="1">
      <c r="C17" s="132" t="s">
        <v>103</v>
      </c>
      <c r="D17" s="137"/>
      <c r="E17" s="137">
        <v>374023</v>
      </c>
      <c r="F17" s="137"/>
      <c r="G17" s="138"/>
      <c r="J17" s="147" t="s">
        <v>202</v>
      </c>
      <c r="K17" s="150" t="s">
        <v>200</v>
      </c>
      <c r="L17" s="145" t="s">
        <v>201</v>
      </c>
      <c r="M17" s="152" t="s">
        <v>84</v>
      </c>
      <c r="N17" s="153"/>
      <c r="O17" s="152" t="s">
        <v>85</v>
      </c>
      <c r="P17" s="153"/>
    </row>
    <row r="18" spans="2:16" ht="16.5" thickBot="1" thickTop="1">
      <c r="B18" s="129" t="s">
        <v>96</v>
      </c>
      <c r="C18" s="130"/>
      <c r="E18" s="9">
        <v>2014</v>
      </c>
      <c r="F18" s="9">
        <v>2015</v>
      </c>
      <c r="G18" s="9">
        <v>2016</v>
      </c>
      <c r="J18" s="148"/>
      <c r="K18" s="150"/>
      <c r="L18" s="146"/>
      <c r="M18" s="154"/>
      <c r="N18" s="155"/>
      <c r="O18" s="154"/>
      <c r="P18" s="155"/>
    </row>
    <row r="19" spans="1:16" ht="16.5" thickBot="1" thickTop="1">
      <c r="A19" s="136" t="s">
        <v>1</v>
      </c>
      <c r="B19" s="136"/>
      <c r="C19" s="136"/>
      <c r="D19" s="136"/>
      <c r="E19" s="97">
        <v>234</v>
      </c>
      <c r="F19" s="97">
        <v>313</v>
      </c>
      <c r="G19" s="27">
        <v>278</v>
      </c>
      <c r="J19" s="148"/>
      <c r="K19" s="150"/>
      <c r="L19" s="146"/>
      <c r="M19" s="154"/>
      <c r="N19" s="155"/>
      <c r="O19" s="154"/>
      <c r="P19" s="155"/>
    </row>
    <row r="20" spans="1:16" ht="16.5" thickBot="1" thickTop="1">
      <c r="A20" s="136" t="s">
        <v>9</v>
      </c>
      <c r="B20" s="136"/>
      <c r="C20" s="136"/>
      <c r="D20" s="136"/>
      <c r="E20" s="97">
        <v>3668</v>
      </c>
      <c r="F20" s="97">
        <v>3281</v>
      </c>
      <c r="G20" s="27">
        <v>2964</v>
      </c>
      <c r="J20" s="148"/>
      <c r="K20" s="150"/>
      <c r="L20" s="146"/>
      <c r="M20" s="154"/>
      <c r="N20" s="155"/>
      <c r="O20" s="154"/>
      <c r="P20" s="155"/>
    </row>
    <row r="21" spans="1:16" ht="16.5" thickBot="1" thickTop="1">
      <c r="A21" s="136" t="s">
        <v>3</v>
      </c>
      <c r="B21" s="136"/>
      <c r="C21" s="136"/>
      <c r="D21" s="136"/>
      <c r="E21" s="97">
        <v>3924</v>
      </c>
      <c r="F21" s="97">
        <v>3627</v>
      </c>
      <c r="G21" s="27">
        <v>3242</v>
      </c>
      <c r="J21" s="148"/>
      <c r="K21" s="150"/>
      <c r="L21" s="146"/>
      <c r="M21" s="154"/>
      <c r="N21" s="155"/>
      <c r="O21" s="154"/>
      <c r="P21" s="155"/>
    </row>
    <row r="22" spans="1:16" ht="16.5" thickBot="1" thickTop="1">
      <c r="A22" s="136" t="s">
        <v>4</v>
      </c>
      <c r="B22" s="136"/>
      <c r="C22" s="136"/>
      <c r="D22" s="136"/>
      <c r="E22" s="97">
        <v>313</v>
      </c>
      <c r="F22" s="97">
        <v>278</v>
      </c>
      <c r="G22" s="109">
        <f>G21-G23</f>
        <v>216.56994818652856</v>
      </c>
      <c r="J22" s="148"/>
      <c r="K22" s="150"/>
      <c r="L22" s="146"/>
      <c r="M22" s="156"/>
      <c r="N22" s="157"/>
      <c r="O22" s="156"/>
      <c r="P22" s="157"/>
    </row>
    <row r="23" spans="1:16" ht="16.5" thickBot="1" thickTop="1">
      <c r="A23" s="136" t="s">
        <v>5</v>
      </c>
      <c r="B23" s="136"/>
      <c r="C23" s="136"/>
      <c r="D23" s="136"/>
      <c r="E23" s="97">
        <f>E21-E22</f>
        <v>3611</v>
      </c>
      <c r="F23" s="97">
        <f>F21-F22</f>
        <v>3349</v>
      </c>
      <c r="G23" s="109">
        <f>K25*G20/100</f>
        <v>3025.4300518134714</v>
      </c>
      <c r="J23" s="149"/>
      <c r="K23" s="150"/>
      <c r="L23" s="146"/>
      <c r="M23" s="20" t="s">
        <v>100</v>
      </c>
      <c r="N23" s="21" t="s">
        <v>101</v>
      </c>
      <c r="O23" s="20" t="s">
        <v>100</v>
      </c>
      <c r="P23" s="21" t="s">
        <v>101</v>
      </c>
    </row>
    <row r="24" spans="1:16" ht="16.5" thickBot="1" thickTop="1">
      <c r="A24" s="136" t="s">
        <v>6</v>
      </c>
      <c r="B24" s="136"/>
      <c r="C24" s="136"/>
      <c r="D24" s="136"/>
      <c r="E24" s="97">
        <v>12</v>
      </c>
      <c r="F24" s="97">
        <v>12</v>
      </c>
      <c r="G24" s="27">
        <v>12</v>
      </c>
      <c r="I24" s="2">
        <v>2014</v>
      </c>
      <c r="J24" s="16">
        <f>E22*100/E21</f>
        <v>7.976554536187564</v>
      </c>
      <c r="K24" s="17">
        <f>E23*100/E20</f>
        <v>98.44601962922573</v>
      </c>
      <c r="L24" s="40">
        <f>E22*365/E23/365</f>
        <v>0.08667959014123512</v>
      </c>
      <c r="M24" s="22">
        <f>E21/E24</f>
        <v>327</v>
      </c>
      <c r="N24" s="22">
        <f>E21/E25</f>
        <v>356.72727272727275</v>
      </c>
      <c r="O24" s="22">
        <f>100000*E24/E17</f>
        <v>3.208358844242199</v>
      </c>
      <c r="P24" s="22">
        <f>100000*E25/E17</f>
        <v>2.940995607222016</v>
      </c>
    </row>
    <row r="25" spans="1:16" ht="16.5" thickBot="1" thickTop="1">
      <c r="A25" s="136" t="s">
        <v>7</v>
      </c>
      <c r="B25" s="136"/>
      <c r="C25" s="136"/>
      <c r="D25" s="136"/>
      <c r="E25" s="97">
        <v>11</v>
      </c>
      <c r="F25" s="97">
        <v>11</v>
      </c>
      <c r="G25" s="114">
        <v>11</v>
      </c>
      <c r="I25" s="2">
        <v>2015</v>
      </c>
      <c r="J25" s="18">
        <f>F22*100/F21</f>
        <v>7.664736696994762</v>
      </c>
      <c r="K25" s="17">
        <f>F23*100/F20</f>
        <v>102.07253886010362</v>
      </c>
      <c r="L25" s="40">
        <f>F22*365/F23/365</f>
        <v>0.08300985368766796</v>
      </c>
      <c r="M25" s="22">
        <f>F21/F24</f>
        <v>302.25</v>
      </c>
      <c r="N25" s="22">
        <f>F21/F25</f>
        <v>329.72727272727275</v>
      </c>
      <c r="O25" s="22">
        <f>100000*F24/E17</f>
        <v>3.208358844242199</v>
      </c>
      <c r="P25" s="22">
        <f>100000*F25/E17</f>
        <v>2.940995607222016</v>
      </c>
    </row>
    <row r="26" spans="1:16" ht="16.5" thickBot="1" thickTop="1">
      <c r="A26" s="133" t="s">
        <v>199</v>
      </c>
      <c r="B26" s="133"/>
      <c r="C26" s="133"/>
      <c r="D26" s="133"/>
      <c r="E26" s="133"/>
      <c r="F26" s="122">
        <v>8</v>
      </c>
      <c r="G26" s="124"/>
      <c r="I26" s="15">
        <v>2016</v>
      </c>
      <c r="J26" s="19">
        <f>G22*100/G21</f>
        <v>6.680134120497488</v>
      </c>
      <c r="K26" s="26"/>
      <c r="L26" s="41">
        <f>G22*365/G23/365</f>
        <v>0.07158319461285</v>
      </c>
      <c r="M26" s="23">
        <f>G21/G24</f>
        <v>270.1666666666667</v>
      </c>
      <c r="N26" s="23">
        <f>G21/G25</f>
        <v>294.72727272727275</v>
      </c>
      <c r="O26" s="23">
        <f>100000*G24/E17</f>
        <v>3.208358844242199</v>
      </c>
      <c r="P26" s="23">
        <f>100000*G25/E17</f>
        <v>2.940995607222016</v>
      </c>
    </row>
    <row r="27" spans="1:7" ht="16.5" thickBot="1" thickTop="1">
      <c r="A27" s="134" t="s">
        <v>198</v>
      </c>
      <c r="B27" s="135"/>
      <c r="C27" s="135"/>
      <c r="D27" s="135"/>
      <c r="E27" s="135"/>
      <c r="F27" s="123">
        <v>18</v>
      </c>
      <c r="G27" s="124"/>
    </row>
    <row r="28" ht="15.75" thickTop="1"/>
    <row r="29" spans="2:6" ht="21">
      <c r="B29" s="165" t="s">
        <v>67</v>
      </c>
      <c r="C29" s="166"/>
      <c r="D29" s="166"/>
      <c r="E29" s="166"/>
      <c r="F29" s="166"/>
    </row>
    <row r="30" ht="15.75" thickBot="1"/>
    <row r="31" spans="3:16" ht="15.75" customHeight="1" thickBot="1" thickTop="1">
      <c r="C31" s="132" t="s">
        <v>103</v>
      </c>
      <c r="D31" s="137"/>
      <c r="E31" s="137">
        <v>299189</v>
      </c>
      <c r="F31" s="137"/>
      <c r="G31" s="138"/>
      <c r="J31" s="147" t="s">
        <v>202</v>
      </c>
      <c r="K31" s="150" t="s">
        <v>200</v>
      </c>
      <c r="L31" s="145" t="s">
        <v>201</v>
      </c>
      <c r="M31" s="152" t="s">
        <v>84</v>
      </c>
      <c r="N31" s="153"/>
      <c r="O31" s="152" t="s">
        <v>85</v>
      </c>
      <c r="P31" s="153"/>
    </row>
    <row r="32" spans="2:16" ht="16.5" thickBot="1" thickTop="1">
      <c r="B32" s="164" t="s">
        <v>95</v>
      </c>
      <c r="C32" s="130"/>
      <c r="E32" s="9">
        <v>2014</v>
      </c>
      <c r="F32" s="9">
        <v>2015</v>
      </c>
      <c r="G32" s="9">
        <v>2016</v>
      </c>
      <c r="J32" s="148"/>
      <c r="K32" s="150"/>
      <c r="L32" s="146"/>
      <c r="M32" s="154"/>
      <c r="N32" s="155"/>
      <c r="O32" s="154"/>
      <c r="P32" s="155"/>
    </row>
    <row r="33" spans="1:16" ht="16.5" thickBot="1" thickTop="1">
      <c r="A33" s="136" t="s">
        <v>1</v>
      </c>
      <c r="B33" s="136"/>
      <c r="C33" s="136"/>
      <c r="D33" s="136"/>
      <c r="E33" s="97">
        <v>5597</v>
      </c>
      <c r="F33" s="97">
        <v>6887</v>
      </c>
      <c r="G33" s="27">
        <v>6966</v>
      </c>
      <c r="J33" s="148"/>
      <c r="K33" s="150"/>
      <c r="L33" s="146"/>
      <c r="M33" s="154"/>
      <c r="N33" s="155"/>
      <c r="O33" s="154"/>
      <c r="P33" s="155"/>
    </row>
    <row r="34" spans="1:16" ht="16.5" thickBot="1" thickTop="1">
      <c r="A34" s="136" t="s">
        <v>9</v>
      </c>
      <c r="B34" s="136"/>
      <c r="C34" s="136"/>
      <c r="D34" s="136"/>
      <c r="E34" s="97">
        <v>11204</v>
      </c>
      <c r="F34" s="97">
        <v>11400</v>
      </c>
      <c r="G34" s="27">
        <v>26596</v>
      </c>
      <c r="J34" s="148"/>
      <c r="K34" s="150"/>
      <c r="L34" s="146"/>
      <c r="M34" s="154"/>
      <c r="N34" s="155"/>
      <c r="O34" s="154"/>
      <c r="P34" s="155"/>
    </row>
    <row r="35" spans="1:16" ht="16.5" thickBot="1" thickTop="1">
      <c r="A35" s="136" t="s">
        <v>3</v>
      </c>
      <c r="B35" s="136"/>
      <c r="C35" s="136"/>
      <c r="D35" s="136"/>
      <c r="E35" s="97">
        <v>16801</v>
      </c>
      <c r="F35" s="97">
        <v>18287</v>
      </c>
      <c r="G35" s="27">
        <v>33652</v>
      </c>
      <c r="J35" s="148"/>
      <c r="K35" s="150"/>
      <c r="L35" s="146"/>
      <c r="M35" s="154"/>
      <c r="N35" s="155"/>
      <c r="O35" s="154"/>
      <c r="P35" s="155"/>
    </row>
    <row r="36" spans="1:16" ht="16.5" thickBot="1" thickTop="1">
      <c r="A36" s="136" t="s">
        <v>4</v>
      </c>
      <c r="B36" s="136"/>
      <c r="C36" s="136"/>
      <c r="D36" s="136"/>
      <c r="E36" s="97">
        <v>6887</v>
      </c>
      <c r="F36" s="97">
        <v>6966</v>
      </c>
      <c r="G36" s="109">
        <f>G35-G37</f>
        <v>7240.305614035089</v>
      </c>
      <c r="J36" s="148"/>
      <c r="K36" s="150"/>
      <c r="L36" s="146"/>
      <c r="M36" s="156"/>
      <c r="N36" s="157"/>
      <c r="O36" s="156"/>
      <c r="P36" s="157"/>
    </row>
    <row r="37" spans="1:16" ht="16.5" thickBot="1" thickTop="1">
      <c r="A37" s="136" t="s">
        <v>5</v>
      </c>
      <c r="B37" s="136"/>
      <c r="C37" s="136"/>
      <c r="D37" s="136"/>
      <c r="E37" s="97">
        <f>E35-E36</f>
        <v>9914</v>
      </c>
      <c r="F37" s="97">
        <f>F35-F36</f>
        <v>11321</v>
      </c>
      <c r="G37" s="109">
        <f>K39*G34/100</f>
        <v>26411.69438596491</v>
      </c>
      <c r="J37" s="149"/>
      <c r="K37" s="150"/>
      <c r="L37" s="146"/>
      <c r="M37" s="20" t="s">
        <v>100</v>
      </c>
      <c r="N37" s="21" t="s">
        <v>101</v>
      </c>
      <c r="O37" s="20" t="s">
        <v>100</v>
      </c>
      <c r="P37" s="21" t="s">
        <v>101</v>
      </c>
    </row>
    <row r="38" spans="1:16" ht="16.5" thickBot="1" thickTop="1">
      <c r="A38" s="136" t="s">
        <v>6</v>
      </c>
      <c r="B38" s="136"/>
      <c r="C38" s="136"/>
      <c r="D38" s="136"/>
      <c r="E38" s="97">
        <v>21</v>
      </c>
      <c r="F38" s="97">
        <v>21</v>
      </c>
      <c r="G38" s="27">
        <v>21</v>
      </c>
      <c r="I38" s="2">
        <v>2014</v>
      </c>
      <c r="J38" s="16">
        <f>E36*100/E35</f>
        <v>40.991607642402236</v>
      </c>
      <c r="K38" s="17">
        <f>E37*100/E34</f>
        <v>88.48625490896109</v>
      </c>
      <c r="L38" s="40">
        <f>E36*365/E37/365</f>
        <v>0.6946741981036917</v>
      </c>
      <c r="M38" s="22">
        <f>E35/E38</f>
        <v>800.047619047619</v>
      </c>
      <c r="N38" s="22">
        <f>E35/E39</f>
        <v>933.3888888888889</v>
      </c>
      <c r="O38" s="22">
        <f>100000*E38/E31</f>
        <v>7.0189746280779035</v>
      </c>
      <c r="P38" s="22">
        <f>100000*E39/E31</f>
        <v>6.016263966923917</v>
      </c>
    </row>
    <row r="39" spans="1:16" ht="16.5" thickBot="1" thickTop="1">
      <c r="A39" s="136" t="s">
        <v>7</v>
      </c>
      <c r="B39" s="136"/>
      <c r="C39" s="136"/>
      <c r="D39" s="136"/>
      <c r="E39" s="97">
        <v>18</v>
      </c>
      <c r="F39" s="97">
        <v>18</v>
      </c>
      <c r="G39" s="114">
        <v>18</v>
      </c>
      <c r="I39" s="2">
        <v>2015</v>
      </c>
      <c r="J39" s="18">
        <f>F36*100/F35</f>
        <v>38.092634111664026</v>
      </c>
      <c r="K39" s="17">
        <f>F37*100/F34</f>
        <v>99.30701754385964</v>
      </c>
      <c r="L39" s="40">
        <f>F36*365/F37/365</f>
        <v>0.615316668138857</v>
      </c>
      <c r="M39" s="22">
        <f>F35/F38</f>
        <v>870.8095238095239</v>
      </c>
      <c r="N39" s="22">
        <f>F35/F39</f>
        <v>1015.9444444444445</v>
      </c>
      <c r="O39" s="22">
        <f>100000*F38/E31</f>
        <v>7.0189746280779035</v>
      </c>
      <c r="P39" s="22">
        <f>100000*F39/E31</f>
        <v>6.016263966923917</v>
      </c>
    </row>
    <row r="40" spans="1:16" ht="16.5" thickBot="1" thickTop="1">
      <c r="A40" s="133" t="s">
        <v>199</v>
      </c>
      <c r="B40" s="133"/>
      <c r="C40" s="133"/>
      <c r="D40" s="133"/>
      <c r="E40" s="133"/>
      <c r="F40" s="122">
        <v>28</v>
      </c>
      <c r="G40" s="124"/>
      <c r="I40" s="15">
        <v>2016</v>
      </c>
      <c r="J40" s="19">
        <f>G36*100/G35</f>
        <v>21.51523123153182</v>
      </c>
      <c r="K40" s="26"/>
      <c r="L40" s="41">
        <f>G36*365/G37/365</f>
        <v>0.2741325682566797</v>
      </c>
      <c r="M40" s="23">
        <f>G35/G38</f>
        <v>1602.4761904761904</v>
      </c>
      <c r="N40" s="23">
        <f>G35/G39</f>
        <v>1869.5555555555557</v>
      </c>
      <c r="O40" s="23">
        <f>100000*G38/E31</f>
        <v>7.0189746280779035</v>
      </c>
      <c r="P40" s="23">
        <f>100000*G39/E31</f>
        <v>6.016263966923917</v>
      </c>
    </row>
    <row r="41" spans="1:7" ht="16.5" thickBot="1" thickTop="1">
      <c r="A41" s="134" t="s">
        <v>198</v>
      </c>
      <c r="B41" s="135"/>
      <c r="C41" s="135"/>
      <c r="D41" s="135"/>
      <c r="E41" s="135"/>
      <c r="F41" s="123">
        <v>34</v>
      </c>
      <c r="G41" s="124"/>
    </row>
    <row r="42" ht="15.75" thickTop="1"/>
    <row r="43" spans="2:6" ht="21">
      <c r="B43" s="165" t="s">
        <v>68</v>
      </c>
      <c r="C43" s="166"/>
      <c r="D43" s="166"/>
      <c r="E43" s="166"/>
      <c r="F43" s="166"/>
    </row>
    <row r="44" ht="15.75" thickBot="1"/>
    <row r="45" spans="3:16" ht="15.75" customHeight="1" thickBot="1" thickTop="1">
      <c r="C45" s="132" t="s">
        <v>103</v>
      </c>
      <c r="D45" s="137"/>
      <c r="E45" s="137">
        <v>74834</v>
      </c>
      <c r="F45" s="137"/>
      <c r="G45" s="138"/>
      <c r="J45" s="147" t="s">
        <v>202</v>
      </c>
      <c r="K45" s="150" t="s">
        <v>200</v>
      </c>
      <c r="L45" s="145" t="s">
        <v>201</v>
      </c>
      <c r="M45" s="152" t="s">
        <v>84</v>
      </c>
      <c r="N45" s="153"/>
      <c r="O45" s="152" t="s">
        <v>85</v>
      </c>
      <c r="P45" s="153"/>
    </row>
    <row r="46" spans="2:16" ht="16.5" thickBot="1" thickTop="1">
      <c r="B46" s="164" t="s">
        <v>95</v>
      </c>
      <c r="C46" s="130"/>
      <c r="E46" s="9">
        <v>2014</v>
      </c>
      <c r="F46" s="9">
        <v>2015</v>
      </c>
      <c r="G46" s="9">
        <v>2016</v>
      </c>
      <c r="J46" s="148"/>
      <c r="K46" s="150"/>
      <c r="L46" s="146"/>
      <c r="M46" s="154"/>
      <c r="N46" s="155"/>
      <c r="O46" s="154"/>
      <c r="P46" s="155"/>
    </row>
    <row r="47" spans="1:16" ht="16.5" thickBot="1" thickTop="1">
      <c r="A47" s="136" t="s">
        <v>1</v>
      </c>
      <c r="B47" s="136"/>
      <c r="C47" s="136"/>
      <c r="D47" s="136"/>
      <c r="E47" s="97">
        <v>1034</v>
      </c>
      <c r="F47" s="97">
        <v>1600</v>
      </c>
      <c r="G47" s="27">
        <v>2006</v>
      </c>
      <c r="J47" s="148"/>
      <c r="K47" s="150"/>
      <c r="L47" s="146"/>
      <c r="M47" s="154"/>
      <c r="N47" s="155"/>
      <c r="O47" s="154"/>
      <c r="P47" s="155"/>
    </row>
    <row r="48" spans="1:16" ht="16.5" thickBot="1" thickTop="1">
      <c r="A48" s="136" t="s">
        <v>9</v>
      </c>
      <c r="B48" s="136"/>
      <c r="C48" s="136"/>
      <c r="D48" s="136"/>
      <c r="E48" s="97">
        <v>2506</v>
      </c>
      <c r="F48" s="97">
        <v>2247</v>
      </c>
      <c r="G48" s="27">
        <v>2264</v>
      </c>
      <c r="J48" s="148"/>
      <c r="K48" s="150"/>
      <c r="L48" s="146"/>
      <c r="M48" s="154"/>
      <c r="N48" s="155"/>
      <c r="O48" s="154"/>
      <c r="P48" s="155"/>
    </row>
    <row r="49" spans="1:16" ht="16.5" thickBot="1" thickTop="1">
      <c r="A49" s="136" t="s">
        <v>3</v>
      </c>
      <c r="B49" s="136"/>
      <c r="C49" s="136"/>
      <c r="D49" s="136"/>
      <c r="E49" s="97">
        <v>3340</v>
      </c>
      <c r="F49" s="97">
        <v>3847</v>
      </c>
      <c r="G49" s="27">
        <v>4270</v>
      </c>
      <c r="J49" s="148"/>
      <c r="K49" s="150"/>
      <c r="L49" s="146"/>
      <c r="M49" s="154"/>
      <c r="N49" s="155"/>
      <c r="O49" s="154"/>
      <c r="P49" s="155"/>
    </row>
    <row r="50" spans="1:16" ht="16.5" thickBot="1" thickTop="1">
      <c r="A50" s="136" t="s">
        <v>4</v>
      </c>
      <c r="B50" s="136"/>
      <c r="C50" s="136"/>
      <c r="D50" s="136"/>
      <c r="E50" s="97">
        <v>1600</v>
      </c>
      <c r="F50" s="97">
        <v>2006</v>
      </c>
      <c r="G50" s="109">
        <f>G49-G51</f>
        <v>2415.0716510903426</v>
      </c>
      <c r="J50" s="148"/>
      <c r="K50" s="150"/>
      <c r="L50" s="146"/>
      <c r="M50" s="156"/>
      <c r="N50" s="157"/>
      <c r="O50" s="156"/>
      <c r="P50" s="157"/>
    </row>
    <row r="51" spans="1:16" ht="16.5" thickBot="1" thickTop="1">
      <c r="A51" s="136" t="s">
        <v>5</v>
      </c>
      <c r="B51" s="136"/>
      <c r="C51" s="136"/>
      <c r="D51" s="136"/>
      <c r="E51" s="97">
        <f>E49-E50</f>
        <v>1740</v>
      </c>
      <c r="F51" s="97">
        <f>F49-F50</f>
        <v>1841</v>
      </c>
      <c r="G51" s="109">
        <f>K53*G48/100</f>
        <v>1854.9283489096574</v>
      </c>
      <c r="J51" s="149"/>
      <c r="K51" s="150"/>
      <c r="L51" s="146"/>
      <c r="M51" s="20" t="s">
        <v>100</v>
      </c>
      <c r="N51" s="21" t="s">
        <v>101</v>
      </c>
      <c r="O51" s="20" t="s">
        <v>100</v>
      </c>
      <c r="P51" s="21" t="s">
        <v>101</v>
      </c>
    </row>
    <row r="52" spans="1:16" ht="16.5" thickBot="1" thickTop="1">
      <c r="A52" s="136" t="s">
        <v>6</v>
      </c>
      <c r="B52" s="136"/>
      <c r="C52" s="136"/>
      <c r="D52" s="136"/>
      <c r="E52" s="97">
        <v>4</v>
      </c>
      <c r="F52" s="97">
        <v>4</v>
      </c>
      <c r="G52" s="27">
        <v>4</v>
      </c>
      <c r="I52" s="2">
        <v>2014</v>
      </c>
      <c r="J52" s="16">
        <f>E50*100/E49</f>
        <v>47.90419161676647</v>
      </c>
      <c r="K52" s="17">
        <f>E51*100/E48</f>
        <v>69.43335993615324</v>
      </c>
      <c r="L52" s="40">
        <f>E50*365/E51/365</f>
        <v>0.9195402298850575</v>
      </c>
      <c r="M52" s="22">
        <f>E49/E52</f>
        <v>835</v>
      </c>
      <c r="N52" s="22">
        <f>E49/E53</f>
        <v>1113.3333333333333</v>
      </c>
      <c r="O52" s="22">
        <f>100000*E52/E45</f>
        <v>5.345163962904562</v>
      </c>
      <c r="P52" s="22">
        <f>100000*E53/E45</f>
        <v>4.0088729721784215</v>
      </c>
    </row>
    <row r="53" spans="1:16" ht="16.5" thickBot="1" thickTop="1">
      <c r="A53" s="136" t="s">
        <v>7</v>
      </c>
      <c r="B53" s="136"/>
      <c r="C53" s="136"/>
      <c r="D53" s="136"/>
      <c r="E53" s="97">
        <v>3</v>
      </c>
      <c r="F53" s="97">
        <v>2</v>
      </c>
      <c r="G53" s="114">
        <v>2</v>
      </c>
      <c r="I53" s="2">
        <v>2015</v>
      </c>
      <c r="J53" s="18">
        <f>F50*100/F49</f>
        <v>52.14452820379517</v>
      </c>
      <c r="K53" s="17">
        <f>F51*100/F48</f>
        <v>81.93146417445483</v>
      </c>
      <c r="L53" s="40">
        <f>F50*365/F51/365</f>
        <v>1.089625203693645</v>
      </c>
      <c r="M53" s="22">
        <f>F49/F52</f>
        <v>961.75</v>
      </c>
      <c r="N53" s="22">
        <f>F49/F53</f>
        <v>1923.5</v>
      </c>
      <c r="O53" s="22">
        <f>100000*F52/E45</f>
        <v>5.345163962904562</v>
      </c>
      <c r="P53" s="22">
        <f>100000*F53/E45</f>
        <v>2.672581981452281</v>
      </c>
    </row>
    <row r="54" spans="1:16" ht="16.5" thickBot="1" thickTop="1">
      <c r="A54" s="133" t="s">
        <v>199</v>
      </c>
      <c r="B54" s="133"/>
      <c r="C54" s="133"/>
      <c r="D54" s="133"/>
      <c r="E54" s="133"/>
      <c r="F54" s="122">
        <v>55</v>
      </c>
      <c r="G54" s="124"/>
      <c r="I54" s="15">
        <v>2016</v>
      </c>
      <c r="J54" s="19">
        <f>G50*100/G49</f>
        <v>56.55905506066376</v>
      </c>
      <c r="K54" s="26"/>
      <c r="L54" s="41">
        <f>G50*365/G51/365</f>
        <v>1.3019757083932337</v>
      </c>
      <c r="M54" s="23">
        <f>G49/G52</f>
        <v>1067.5</v>
      </c>
      <c r="N54" s="23">
        <f>G49/G53</f>
        <v>2135</v>
      </c>
      <c r="O54" s="23">
        <f>100000*G52/E45</f>
        <v>5.345163962904562</v>
      </c>
      <c r="P54" s="23">
        <f>100000*G53/E45</f>
        <v>2.672581981452281</v>
      </c>
    </row>
    <row r="55" spans="1:7" ht="16.5" thickBot="1" thickTop="1">
      <c r="A55" s="134" t="s">
        <v>198</v>
      </c>
      <c r="B55" s="135"/>
      <c r="C55" s="135"/>
      <c r="D55" s="135"/>
      <c r="E55" s="135"/>
      <c r="F55" s="123">
        <v>7</v>
      </c>
      <c r="G55" s="124"/>
    </row>
    <row r="56" ht="15.75" thickTop="1"/>
    <row r="57" spans="2:6" ht="21">
      <c r="B57" s="165" t="s">
        <v>69</v>
      </c>
      <c r="C57" s="166"/>
      <c r="D57" s="166"/>
      <c r="E57" s="166"/>
      <c r="F57" s="166"/>
    </row>
    <row r="58" ht="15.75" thickBot="1"/>
    <row r="59" spans="3:16" ht="15.75" customHeight="1" thickBot="1" thickTop="1">
      <c r="C59" s="132" t="s">
        <v>103</v>
      </c>
      <c r="D59" s="137"/>
      <c r="E59" s="137">
        <v>201157</v>
      </c>
      <c r="F59" s="137"/>
      <c r="G59" s="138"/>
      <c r="J59" s="147" t="s">
        <v>202</v>
      </c>
      <c r="K59" s="150" t="s">
        <v>200</v>
      </c>
      <c r="L59" s="145" t="s">
        <v>201</v>
      </c>
      <c r="M59" s="152" t="s">
        <v>84</v>
      </c>
      <c r="N59" s="153"/>
      <c r="O59" s="152" t="s">
        <v>85</v>
      </c>
      <c r="P59" s="153"/>
    </row>
    <row r="60" spans="2:16" ht="16.5" thickBot="1" thickTop="1">
      <c r="B60" s="129" t="s">
        <v>96</v>
      </c>
      <c r="C60" s="130"/>
      <c r="E60" s="9">
        <v>2014</v>
      </c>
      <c r="F60" s="9">
        <v>2015</v>
      </c>
      <c r="G60" s="9">
        <v>2016</v>
      </c>
      <c r="J60" s="148"/>
      <c r="K60" s="150"/>
      <c r="L60" s="146"/>
      <c r="M60" s="154"/>
      <c r="N60" s="155"/>
      <c r="O60" s="154"/>
      <c r="P60" s="155"/>
    </row>
    <row r="61" spans="1:16" ht="16.5" thickBot="1" thickTop="1">
      <c r="A61" s="136" t="s">
        <v>1</v>
      </c>
      <c r="B61" s="136"/>
      <c r="C61" s="136"/>
      <c r="D61" s="136"/>
      <c r="E61" s="97">
        <v>101</v>
      </c>
      <c r="F61" s="97">
        <v>89</v>
      </c>
      <c r="G61" s="27">
        <v>163</v>
      </c>
      <c r="J61" s="148"/>
      <c r="K61" s="150"/>
      <c r="L61" s="146"/>
      <c r="M61" s="154"/>
      <c r="N61" s="155"/>
      <c r="O61" s="154"/>
      <c r="P61" s="155"/>
    </row>
    <row r="62" spans="1:16" ht="16.5" thickBot="1" thickTop="1">
      <c r="A62" s="136" t="s">
        <v>9</v>
      </c>
      <c r="B62" s="136"/>
      <c r="C62" s="136"/>
      <c r="D62" s="136"/>
      <c r="E62" s="97">
        <v>2630</v>
      </c>
      <c r="F62" s="97">
        <v>2135</v>
      </c>
      <c r="G62" s="27">
        <v>2288</v>
      </c>
      <c r="J62" s="148"/>
      <c r="K62" s="150"/>
      <c r="L62" s="146"/>
      <c r="M62" s="154"/>
      <c r="N62" s="155"/>
      <c r="O62" s="154"/>
      <c r="P62" s="155"/>
    </row>
    <row r="63" spans="1:16" ht="16.5" thickBot="1" thickTop="1">
      <c r="A63" s="136" t="s">
        <v>3</v>
      </c>
      <c r="B63" s="136"/>
      <c r="C63" s="136"/>
      <c r="D63" s="136"/>
      <c r="E63" s="97">
        <v>2731</v>
      </c>
      <c r="F63" s="97">
        <v>2224</v>
      </c>
      <c r="G63" s="27">
        <v>2451</v>
      </c>
      <c r="J63" s="148"/>
      <c r="K63" s="150"/>
      <c r="L63" s="146"/>
      <c r="M63" s="154"/>
      <c r="N63" s="155"/>
      <c r="O63" s="154"/>
      <c r="P63" s="155"/>
    </row>
    <row r="64" spans="1:16" ht="16.5" thickBot="1" thickTop="1">
      <c r="A64" s="136" t="s">
        <v>4</v>
      </c>
      <c r="B64" s="136"/>
      <c r="C64" s="136"/>
      <c r="D64" s="136"/>
      <c r="E64" s="97">
        <v>89</v>
      </c>
      <c r="F64" s="97">
        <v>163</v>
      </c>
      <c r="G64" s="109">
        <f>G63-G65</f>
        <v>242.30304449648702</v>
      </c>
      <c r="J64" s="148"/>
      <c r="K64" s="150"/>
      <c r="L64" s="146"/>
      <c r="M64" s="156"/>
      <c r="N64" s="157"/>
      <c r="O64" s="156"/>
      <c r="P64" s="157"/>
    </row>
    <row r="65" spans="1:16" ht="16.5" thickBot="1" thickTop="1">
      <c r="A65" s="136" t="s">
        <v>5</v>
      </c>
      <c r="B65" s="136"/>
      <c r="C65" s="136"/>
      <c r="D65" s="136"/>
      <c r="E65" s="97">
        <f>E63-E64</f>
        <v>2642</v>
      </c>
      <c r="F65" s="97">
        <f>F63-F64</f>
        <v>2061</v>
      </c>
      <c r="G65" s="109">
        <f>K67*G62/100</f>
        <v>2208.696955503513</v>
      </c>
      <c r="J65" s="149"/>
      <c r="K65" s="150"/>
      <c r="L65" s="146"/>
      <c r="M65" s="20" t="s">
        <v>100</v>
      </c>
      <c r="N65" s="21" t="s">
        <v>101</v>
      </c>
      <c r="O65" s="20" t="s">
        <v>100</v>
      </c>
      <c r="P65" s="21" t="s">
        <v>101</v>
      </c>
    </row>
    <row r="66" spans="1:16" ht="16.5" thickBot="1" thickTop="1">
      <c r="A66" s="136" t="s">
        <v>6</v>
      </c>
      <c r="B66" s="136"/>
      <c r="C66" s="136"/>
      <c r="D66" s="136"/>
      <c r="E66" s="97">
        <v>7</v>
      </c>
      <c r="F66" s="97">
        <v>7</v>
      </c>
      <c r="G66" s="27">
        <v>6</v>
      </c>
      <c r="I66" s="2">
        <v>2014</v>
      </c>
      <c r="J66" s="16">
        <f>E64*100/E63</f>
        <v>3.2588795313072136</v>
      </c>
      <c r="K66" s="17">
        <f>E65*100/E62</f>
        <v>100.45627376425855</v>
      </c>
      <c r="L66" s="40">
        <f>E64*365/E65/365</f>
        <v>0.03368660105980318</v>
      </c>
      <c r="M66" s="22">
        <f>E63/E66</f>
        <v>390.14285714285717</v>
      </c>
      <c r="N66" s="22">
        <f>E63/E67</f>
        <v>546.2</v>
      </c>
      <c r="O66" s="22">
        <f>100000*E66/E59</f>
        <v>3.4798689580775215</v>
      </c>
      <c r="P66" s="22">
        <f>100000*E67/E59</f>
        <v>2.485620684341087</v>
      </c>
    </row>
    <row r="67" spans="1:16" ht="16.5" thickBot="1" thickTop="1">
      <c r="A67" s="136" t="s">
        <v>7</v>
      </c>
      <c r="B67" s="136"/>
      <c r="C67" s="136"/>
      <c r="D67" s="136"/>
      <c r="E67" s="97">
        <v>5</v>
      </c>
      <c r="F67" s="97">
        <v>4</v>
      </c>
      <c r="G67" s="114">
        <v>5</v>
      </c>
      <c r="I67" s="2">
        <v>2015</v>
      </c>
      <c r="J67" s="18">
        <f>F64*100/F63</f>
        <v>7.329136690647482</v>
      </c>
      <c r="K67" s="17">
        <f>F65*100/F62</f>
        <v>96.53395784543325</v>
      </c>
      <c r="L67" s="40">
        <f>F64*365/F65/365</f>
        <v>0.07908782144590004</v>
      </c>
      <c r="M67" s="22">
        <f>F63/F66</f>
        <v>317.7142857142857</v>
      </c>
      <c r="N67" s="22">
        <f>F63/F67</f>
        <v>556</v>
      </c>
      <c r="O67" s="22">
        <f>100000*F66/E59</f>
        <v>3.4798689580775215</v>
      </c>
      <c r="P67" s="22">
        <f>100000*F67/E59</f>
        <v>1.9884965474728695</v>
      </c>
    </row>
    <row r="68" spans="1:16" ht="16.5" thickBot="1" thickTop="1">
      <c r="A68" s="133" t="s">
        <v>199</v>
      </c>
      <c r="B68" s="133"/>
      <c r="C68" s="133"/>
      <c r="D68" s="133"/>
      <c r="E68" s="133"/>
      <c r="F68" s="122">
        <v>8</v>
      </c>
      <c r="G68" s="124"/>
      <c r="I68" s="15">
        <v>2016</v>
      </c>
      <c r="J68" s="19">
        <f>G64*100/G63</f>
        <v>9.885885128375643</v>
      </c>
      <c r="K68" s="26"/>
      <c r="L68" s="41">
        <f>G64*365/G65/365</f>
        <v>0.1097040695839822</v>
      </c>
      <c r="M68" s="23">
        <f>G63/G66</f>
        <v>408.5</v>
      </c>
      <c r="N68" s="23">
        <f>G63/G67</f>
        <v>490.2</v>
      </c>
      <c r="O68" s="23">
        <f>100000*G66/E59</f>
        <v>2.982744821209304</v>
      </c>
      <c r="P68" s="23">
        <f>100000*G67/E59</f>
        <v>2.485620684341087</v>
      </c>
    </row>
    <row r="69" spans="1:7" ht="16.5" thickBot="1" thickTop="1">
      <c r="A69" s="134" t="s">
        <v>198</v>
      </c>
      <c r="B69" s="135"/>
      <c r="C69" s="135"/>
      <c r="D69" s="135"/>
      <c r="E69" s="135"/>
      <c r="F69" s="123">
        <v>8</v>
      </c>
      <c r="G69" s="124"/>
    </row>
    <row r="70" ht="15.75" thickTop="1"/>
    <row r="71" spans="2:6" ht="21">
      <c r="B71" s="165" t="s">
        <v>70</v>
      </c>
      <c r="C71" s="166"/>
      <c r="D71" s="166"/>
      <c r="E71" s="166"/>
      <c r="F71" s="166"/>
    </row>
    <row r="72" ht="15.75" thickBot="1"/>
    <row r="73" spans="3:16" ht="15.75" customHeight="1" thickBot="1" thickTop="1">
      <c r="C73" s="132" t="s">
        <v>103</v>
      </c>
      <c r="D73" s="137"/>
      <c r="E73" s="137">
        <v>153137</v>
      </c>
      <c r="F73" s="137"/>
      <c r="G73" s="138"/>
      <c r="J73" s="147" t="s">
        <v>202</v>
      </c>
      <c r="K73" s="150" t="s">
        <v>200</v>
      </c>
      <c r="L73" s="145" t="s">
        <v>201</v>
      </c>
      <c r="M73" s="152" t="s">
        <v>84</v>
      </c>
      <c r="N73" s="153"/>
      <c r="O73" s="152" t="s">
        <v>85</v>
      </c>
      <c r="P73" s="153"/>
    </row>
    <row r="74" spans="2:16" ht="16.5" thickBot="1" thickTop="1">
      <c r="B74" s="164" t="s">
        <v>95</v>
      </c>
      <c r="C74" s="130"/>
      <c r="E74" s="9">
        <v>2014</v>
      </c>
      <c r="F74" s="9">
        <v>2015</v>
      </c>
      <c r="G74" s="9">
        <v>2016</v>
      </c>
      <c r="J74" s="148"/>
      <c r="K74" s="150"/>
      <c r="L74" s="146"/>
      <c r="M74" s="154"/>
      <c r="N74" s="155"/>
      <c r="O74" s="154"/>
      <c r="P74" s="155"/>
    </row>
    <row r="75" spans="1:16" ht="16.5" thickBot="1" thickTop="1">
      <c r="A75" s="136" t="s">
        <v>1</v>
      </c>
      <c r="B75" s="136"/>
      <c r="C75" s="136"/>
      <c r="D75" s="136"/>
      <c r="E75" s="97">
        <v>2263</v>
      </c>
      <c r="F75" s="97">
        <v>3643</v>
      </c>
      <c r="G75" s="27">
        <v>3600</v>
      </c>
      <c r="J75" s="148"/>
      <c r="K75" s="150"/>
      <c r="L75" s="146"/>
      <c r="M75" s="154"/>
      <c r="N75" s="155"/>
      <c r="O75" s="154"/>
      <c r="P75" s="155"/>
    </row>
    <row r="76" spans="1:16" ht="16.5" thickBot="1" thickTop="1">
      <c r="A76" s="136" t="s">
        <v>9</v>
      </c>
      <c r="B76" s="136"/>
      <c r="C76" s="136"/>
      <c r="D76" s="136"/>
      <c r="E76" s="97">
        <v>5547</v>
      </c>
      <c r="F76" s="97">
        <v>4440</v>
      </c>
      <c r="G76" s="27">
        <v>4344</v>
      </c>
      <c r="J76" s="148"/>
      <c r="K76" s="150"/>
      <c r="L76" s="146"/>
      <c r="M76" s="154"/>
      <c r="N76" s="155"/>
      <c r="O76" s="154"/>
      <c r="P76" s="155"/>
    </row>
    <row r="77" spans="1:16" ht="16.5" thickBot="1" thickTop="1">
      <c r="A77" s="136" t="s">
        <v>3</v>
      </c>
      <c r="B77" s="136"/>
      <c r="C77" s="136"/>
      <c r="D77" s="136"/>
      <c r="E77" s="97">
        <v>7837</v>
      </c>
      <c r="F77" s="97">
        <v>8083</v>
      </c>
      <c r="G77" s="27">
        <v>7944</v>
      </c>
      <c r="J77" s="148"/>
      <c r="K77" s="150"/>
      <c r="L77" s="146"/>
      <c r="M77" s="154"/>
      <c r="N77" s="155"/>
      <c r="O77" s="154"/>
      <c r="P77" s="155"/>
    </row>
    <row r="78" spans="1:16" ht="16.5" thickBot="1" thickTop="1">
      <c r="A78" s="136" t="s">
        <v>4</v>
      </c>
      <c r="B78" s="136"/>
      <c r="C78" s="136"/>
      <c r="D78" s="136"/>
      <c r="E78" s="97">
        <v>3643</v>
      </c>
      <c r="F78" s="97">
        <v>3600</v>
      </c>
      <c r="G78" s="109">
        <f>G77-G79</f>
        <v>3557.92972972973</v>
      </c>
      <c r="J78" s="148"/>
      <c r="K78" s="150"/>
      <c r="L78" s="146"/>
      <c r="M78" s="156"/>
      <c r="N78" s="157"/>
      <c r="O78" s="156"/>
      <c r="P78" s="157"/>
    </row>
    <row r="79" spans="1:16" ht="16.5" thickBot="1" thickTop="1">
      <c r="A79" s="136" t="s">
        <v>5</v>
      </c>
      <c r="B79" s="136"/>
      <c r="C79" s="136"/>
      <c r="D79" s="136"/>
      <c r="E79" s="97">
        <f>E77-E78</f>
        <v>4194</v>
      </c>
      <c r="F79" s="97">
        <f>F77-F78</f>
        <v>4483</v>
      </c>
      <c r="G79" s="109">
        <f>K81*G76/100</f>
        <v>4386.07027027027</v>
      </c>
      <c r="J79" s="149"/>
      <c r="K79" s="150"/>
      <c r="L79" s="146"/>
      <c r="M79" s="20" t="s">
        <v>100</v>
      </c>
      <c r="N79" s="21" t="s">
        <v>101</v>
      </c>
      <c r="O79" s="20" t="s">
        <v>100</v>
      </c>
      <c r="P79" s="21" t="s">
        <v>101</v>
      </c>
    </row>
    <row r="80" spans="1:16" ht="16.5" thickBot="1" thickTop="1">
      <c r="A80" s="136" t="s">
        <v>6</v>
      </c>
      <c r="B80" s="136"/>
      <c r="C80" s="136"/>
      <c r="D80" s="136"/>
      <c r="E80" s="97">
        <v>12</v>
      </c>
      <c r="F80" s="97">
        <v>11</v>
      </c>
      <c r="G80" s="27">
        <v>11</v>
      </c>
      <c r="I80" s="2">
        <v>2014</v>
      </c>
      <c r="J80" s="16">
        <f>E78*100/E77</f>
        <v>46.48462421845094</v>
      </c>
      <c r="K80" s="17">
        <f>E79*100/E76</f>
        <v>75.60843699296917</v>
      </c>
      <c r="L80" s="40">
        <f>E78*365/E79/365</f>
        <v>0.868621840724845</v>
      </c>
      <c r="M80" s="22">
        <f>E77/E80</f>
        <v>653.0833333333334</v>
      </c>
      <c r="N80" s="22">
        <f>E77/E81</f>
        <v>712.4545454545455</v>
      </c>
      <c r="O80" s="22">
        <f>100000*E80/E73</f>
        <v>7.836120597896001</v>
      </c>
      <c r="P80" s="22">
        <f>100000*E81/E73</f>
        <v>7.183110548071335</v>
      </c>
    </row>
    <row r="81" spans="1:16" ht="16.5" thickBot="1" thickTop="1">
      <c r="A81" s="136" t="s">
        <v>7</v>
      </c>
      <c r="B81" s="136"/>
      <c r="C81" s="136"/>
      <c r="D81" s="136"/>
      <c r="E81" s="97">
        <v>11</v>
      </c>
      <c r="F81" s="97">
        <v>9</v>
      </c>
      <c r="G81" s="114">
        <v>9</v>
      </c>
      <c r="I81" s="2">
        <v>2015</v>
      </c>
      <c r="J81" s="18">
        <f>F78*100/F77</f>
        <v>44.53791908944699</v>
      </c>
      <c r="K81" s="17">
        <f>F79*100/F76</f>
        <v>100.96846846846847</v>
      </c>
      <c r="L81" s="40">
        <f>F78*365/F79/365</f>
        <v>0.8030336828016954</v>
      </c>
      <c r="M81" s="22">
        <f>F77/F80</f>
        <v>734.8181818181819</v>
      </c>
      <c r="N81" s="22">
        <f>F77/F81</f>
        <v>898.1111111111111</v>
      </c>
      <c r="O81" s="22">
        <f>100000*F80/E73</f>
        <v>7.183110548071335</v>
      </c>
      <c r="P81" s="22">
        <f>100000*F81/E73</f>
        <v>5.877090448422001</v>
      </c>
    </row>
    <row r="82" spans="1:16" ht="16.5" thickBot="1" thickTop="1">
      <c r="A82" s="133" t="s">
        <v>199</v>
      </c>
      <c r="B82" s="133"/>
      <c r="C82" s="133"/>
      <c r="D82" s="133"/>
      <c r="E82" s="133"/>
      <c r="F82" s="122">
        <v>27</v>
      </c>
      <c r="G82" s="124"/>
      <c r="I82" s="15">
        <v>2016</v>
      </c>
      <c r="J82" s="19">
        <f>G78*100/G77</f>
        <v>44.78763506709126</v>
      </c>
      <c r="K82" s="26"/>
      <c r="L82" s="41">
        <f>G78*365/G79/365</f>
        <v>0.8111884923153522</v>
      </c>
      <c r="M82" s="23">
        <f>G77/G80</f>
        <v>722.1818181818181</v>
      </c>
      <c r="N82" s="23">
        <f>G77/G81</f>
        <v>882.6666666666666</v>
      </c>
      <c r="O82" s="23">
        <f>100000*G80/E73</f>
        <v>7.183110548071335</v>
      </c>
      <c r="P82" s="23">
        <f>100000*G81/E73</f>
        <v>5.877090448422001</v>
      </c>
    </row>
    <row r="83" spans="1:7" ht="16.5" thickBot="1" thickTop="1">
      <c r="A83" s="134" t="s">
        <v>198</v>
      </c>
      <c r="B83" s="135"/>
      <c r="C83" s="135"/>
      <c r="D83" s="135"/>
      <c r="E83" s="135"/>
      <c r="F83" s="123">
        <v>16</v>
      </c>
      <c r="G83" s="124"/>
    </row>
    <row r="84" ht="15.75" thickTop="1"/>
    <row r="85" spans="2:6" ht="21">
      <c r="B85" s="165" t="s">
        <v>71</v>
      </c>
      <c r="C85" s="166"/>
      <c r="D85" s="166"/>
      <c r="E85" s="166"/>
      <c r="F85" s="166"/>
    </row>
    <row r="86" ht="15.75" thickBot="1"/>
    <row r="87" spans="3:16" ht="15.75" customHeight="1" thickBot="1" thickTop="1">
      <c r="C87" s="132" t="s">
        <v>103</v>
      </c>
      <c r="D87" s="137"/>
      <c r="E87" s="137">
        <v>48020</v>
      </c>
      <c r="F87" s="137"/>
      <c r="G87" s="138"/>
      <c r="J87" s="147" t="s">
        <v>202</v>
      </c>
      <c r="K87" s="150" t="s">
        <v>200</v>
      </c>
      <c r="L87" s="145" t="s">
        <v>201</v>
      </c>
      <c r="M87" s="152" t="s">
        <v>84</v>
      </c>
      <c r="N87" s="153"/>
      <c r="O87" s="152" t="s">
        <v>85</v>
      </c>
      <c r="P87" s="153"/>
    </row>
    <row r="88" spans="2:16" ht="16.5" thickBot="1" thickTop="1">
      <c r="B88" s="164" t="s">
        <v>95</v>
      </c>
      <c r="C88" s="130"/>
      <c r="E88" s="9">
        <v>2014</v>
      </c>
      <c r="F88" s="9">
        <v>2015</v>
      </c>
      <c r="G88" s="9">
        <v>2016</v>
      </c>
      <c r="J88" s="148"/>
      <c r="K88" s="150"/>
      <c r="L88" s="146"/>
      <c r="M88" s="154"/>
      <c r="N88" s="155"/>
      <c r="O88" s="154"/>
      <c r="P88" s="155"/>
    </row>
    <row r="89" spans="1:16" ht="16.5" thickBot="1" thickTop="1">
      <c r="A89" s="136" t="s">
        <v>1</v>
      </c>
      <c r="B89" s="136"/>
      <c r="C89" s="136"/>
      <c r="D89" s="136"/>
      <c r="E89" s="97">
        <v>985</v>
      </c>
      <c r="F89" s="97">
        <v>715</v>
      </c>
      <c r="G89" s="27">
        <v>773</v>
      </c>
      <c r="J89" s="148"/>
      <c r="K89" s="150"/>
      <c r="L89" s="146"/>
      <c r="M89" s="154"/>
      <c r="N89" s="155"/>
      <c r="O89" s="154"/>
      <c r="P89" s="155"/>
    </row>
    <row r="90" spans="1:16" ht="16.5" thickBot="1" thickTop="1">
      <c r="A90" s="136" t="s">
        <v>9</v>
      </c>
      <c r="B90" s="136"/>
      <c r="C90" s="136"/>
      <c r="D90" s="136"/>
      <c r="E90" s="97">
        <v>1322</v>
      </c>
      <c r="F90" s="97">
        <v>1305</v>
      </c>
      <c r="G90" s="27">
        <v>1484</v>
      </c>
      <c r="J90" s="148"/>
      <c r="K90" s="150"/>
      <c r="L90" s="146"/>
      <c r="M90" s="154"/>
      <c r="N90" s="155"/>
      <c r="O90" s="154"/>
      <c r="P90" s="155"/>
    </row>
    <row r="91" spans="1:16" ht="16.5" thickBot="1" thickTop="1">
      <c r="A91" s="136" t="s">
        <v>3</v>
      </c>
      <c r="B91" s="136"/>
      <c r="C91" s="136"/>
      <c r="D91" s="136"/>
      <c r="E91" s="97">
        <v>2307</v>
      </c>
      <c r="F91" s="97">
        <v>1880</v>
      </c>
      <c r="G91" s="27">
        <v>2257</v>
      </c>
      <c r="J91" s="148"/>
      <c r="K91" s="150"/>
      <c r="L91" s="146"/>
      <c r="M91" s="154"/>
      <c r="N91" s="155"/>
      <c r="O91" s="154"/>
      <c r="P91" s="155"/>
    </row>
    <row r="92" spans="1:16" ht="16.5" thickBot="1" thickTop="1">
      <c r="A92" s="136" t="s">
        <v>4</v>
      </c>
      <c r="B92" s="136"/>
      <c r="C92" s="136"/>
      <c r="D92" s="136"/>
      <c r="E92" s="97">
        <v>715</v>
      </c>
      <c r="F92" s="97">
        <v>773</v>
      </c>
      <c r="G92" s="109">
        <f>G91-G93</f>
        <v>998.158620689655</v>
      </c>
      <c r="J92" s="148"/>
      <c r="K92" s="150"/>
      <c r="L92" s="146"/>
      <c r="M92" s="156"/>
      <c r="N92" s="157"/>
      <c r="O92" s="156"/>
      <c r="P92" s="157"/>
    </row>
    <row r="93" spans="1:16" ht="16.5" thickBot="1" thickTop="1">
      <c r="A93" s="136" t="s">
        <v>5</v>
      </c>
      <c r="B93" s="136"/>
      <c r="C93" s="136"/>
      <c r="D93" s="136"/>
      <c r="E93" s="97">
        <f>E91-E92</f>
        <v>1592</v>
      </c>
      <c r="F93" s="97">
        <f>F91-F92</f>
        <v>1107</v>
      </c>
      <c r="G93" s="109">
        <f>K95*G90/100</f>
        <v>1258.841379310345</v>
      </c>
      <c r="J93" s="149"/>
      <c r="K93" s="150"/>
      <c r="L93" s="146"/>
      <c r="M93" s="20" t="s">
        <v>100</v>
      </c>
      <c r="N93" s="21" t="s">
        <v>101</v>
      </c>
      <c r="O93" s="20" t="s">
        <v>100</v>
      </c>
      <c r="P93" s="21" t="s">
        <v>101</v>
      </c>
    </row>
    <row r="94" spans="1:16" ht="16.5" thickBot="1" thickTop="1">
      <c r="A94" s="136" t="s">
        <v>6</v>
      </c>
      <c r="B94" s="136"/>
      <c r="C94" s="136"/>
      <c r="D94" s="136"/>
      <c r="E94" s="97">
        <v>3</v>
      </c>
      <c r="F94" s="97">
        <v>3</v>
      </c>
      <c r="G94" s="27">
        <v>3</v>
      </c>
      <c r="I94" s="2">
        <v>2014</v>
      </c>
      <c r="J94" s="16">
        <f>E92*100/E91</f>
        <v>30.992631122670133</v>
      </c>
      <c r="K94" s="17">
        <f>E93*100/E90</f>
        <v>120.42360060514372</v>
      </c>
      <c r="L94" s="40">
        <f>E92*365/E93/365</f>
        <v>0.4491206030150754</v>
      </c>
      <c r="M94" s="22">
        <f>E91/E94</f>
        <v>769</v>
      </c>
      <c r="N94" s="22">
        <f>E91/E95</f>
        <v>1153.5</v>
      </c>
      <c r="O94" s="22">
        <f>100000*E94/E87</f>
        <v>6.247396917950854</v>
      </c>
      <c r="P94" s="22">
        <f>100000*E95/E87</f>
        <v>4.164931278633903</v>
      </c>
    </row>
    <row r="95" spans="1:16" ht="16.5" thickBot="1" thickTop="1">
      <c r="A95" s="136" t="s">
        <v>7</v>
      </c>
      <c r="B95" s="136"/>
      <c r="C95" s="136"/>
      <c r="D95" s="136"/>
      <c r="E95" s="97">
        <v>2</v>
      </c>
      <c r="F95" s="97">
        <v>2</v>
      </c>
      <c r="G95" s="114">
        <v>2</v>
      </c>
      <c r="I95" s="2">
        <v>2015</v>
      </c>
      <c r="J95" s="18">
        <f>F92*100/F91</f>
        <v>41.11702127659574</v>
      </c>
      <c r="K95" s="17">
        <f>F93*100/F90</f>
        <v>84.82758620689656</v>
      </c>
      <c r="L95" s="40">
        <f>F92*365/F93/365</f>
        <v>0.6982836495031617</v>
      </c>
      <c r="M95" s="22">
        <f>F91/F94</f>
        <v>626.6666666666666</v>
      </c>
      <c r="N95" s="22">
        <f>F91/F95</f>
        <v>940</v>
      </c>
      <c r="O95" s="22">
        <f>100000*F94/E87</f>
        <v>6.247396917950854</v>
      </c>
      <c r="P95" s="22">
        <f>100000*F95/E87</f>
        <v>4.164931278633903</v>
      </c>
    </row>
    <row r="96" spans="1:16" ht="16.5" thickBot="1" thickTop="1">
      <c r="A96" s="133" t="s">
        <v>199</v>
      </c>
      <c r="B96" s="133"/>
      <c r="C96" s="133"/>
      <c r="D96" s="133"/>
      <c r="E96" s="133"/>
      <c r="F96" s="122">
        <v>32</v>
      </c>
      <c r="G96" s="124"/>
      <c r="I96" s="15">
        <v>2016</v>
      </c>
      <c r="J96" s="19">
        <f>G92*100/G91</f>
        <v>44.22501642399889</v>
      </c>
      <c r="K96" s="26"/>
      <c r="L96" s="41">
        <f>G92*365/G93/365</f>
        <v>0.7929185019612996</v>
      </c>
      <c r="M96" s="23">
        <f>G91/G94</f>
        <v>752.3333333333334</v>
      </c>
      <c r="N96" s="23">
        <f>G91/G95</f>
        <v>1128.5</v>
      </c>
      <c r="O96" s="23">
        <f>100000*G94/E87</f>
        <v>6.247396917950854</v>
      </c>
      <c r="P96" s="23">
        <f>100000*G95/E87</f>
        <v>4.164931278633903</v>
      </c>
    </row>
    <row r="97" spans="1:7" ht="16.5" thickBot="1" thickTop="1">
      <c r="A97" s="134" t="s">
        <v>198</v>
      </c>
      <c r="B97" s="135"/>
      <c r="C97" s="135"/>
      <c r="D97" s="135"/>
      <c r="E97" s="135"/>
      <c r="F97" s="123">
        <v>4</v>
      </c>
      <c r="G97" s="124"/>
    </row>
    <row r="98" ht="15.75" thickTop="1"/>
    <row r="99" spans="2:6" ht="21">
      <c r="B99" s="165" t="s">
        <v>72</v>
      </c>
      <c r="C99" s="166"/>
      <c r="D99" s="166"/>
      <c r="E99" s="166"/>
      <c r="F99" s="166"/>
    </row>
    <row r="100" ht="15.75" thickBot="1"/>
    <row r="101" spans="3:16" ht="15.75" customHeight="1" thickBot="1" thickTop="1">
      <c r="C101" s="132" t="s">
        <v>103</v>
      </c>
      <c r="D101" s="137"/>
      <c r="E101" s="137">
        <v>211890</v>
      </c>
      <c r="F101" s="137"/>
      <c r="G101" s="138"/>
      <c r="J101" s="147" t="s">
        <v>202</v>
      </c>
      <c r="K101" s="150" t="s">
        <v>200</v>
      </c>
      <c r="L101" s="145" t="s">
        <v>201</v>
      </c>
      <c r="M101" s="152" t="s">
        <v>84</v>
      </c>
      <c r="N101" s="153"/>
      <c r="O101" s="152" t="s">
        <v>85</v>
      </c>
      <c r="P101" s="153"/>
    </row>
    <row r="102" spans="2:16" ht="16.5" thickBot="1" thickTop="1">
      <c r="B102" s="129" t="s">
        <v>96</v>
      </c>
      <c r="C102" s="130"/>
      <c r="E102" s="9">
        <v>2014</v>
      </c>
      <c r="F102" s="9">
        <v>2015</v>
      </c>
      <c r="G102" s="9">
        <v>2016</v>
      </c>
      <c r="J102" s="148"/>
      <c r="K102" s="150"/>
      <c r="L102" s="146"/>
      <c r="M102" s="154"/>
      <c r="N102" s="155"/>
      <c r="O102" s="154"/>
      <c r="P102" s="155"/>
    </row>
    <row r="103" spans="1:16" ht="16.5" thickBot="1" thickTop="1">
      <c r="A103" s="136" t="s">
        <v>1</v>
      </c>
      <c r="B103" s="136"/>
      <c r="C103" s="136"/>
      <c r="D103" s="136"/>
      <c r="E103" s="97">
        <v>151</v>
      </c>
      <c r="F103" s="97">
        <v>186</v>
      </c>
      <c r="G103" s="27">
        <v>178</v>
      </c>
      <c r="J103" s="148"/>
      <c r="K103" s="150"/>
      <c r="L103" s="146"/>
      <c r="M103" s="154"/>
      <c r="N103" s="155"/>
      <c r="O103" s="154"/>
      <c r="P103" s="155"/>
    </row>
    <row r="104" spans="1:16" ht="16.5" thickBot="1" thickTop="1">
      <c r="A104" s="136" t="s">
        <v>9</v>
      </c>
      <c r="B104" s="136"/>
      <c r="C104" s="136"/>
      <c r="D104" s="136"/>
      <c r="E104" s="97">
        <v>1964</v>
      </c>
      <c r="F104" s="97">
        <v>1701</v>
      </c>
      <c r="G104" s="27">
        <v>1292</v>
      </c>
      <c r="J104" s="148"/>
      <c r="K104" s="150"/>
      <c r="L104" s="146"/>
      <c r="M104" s="154"/>
      <c r="N104" s="155"/>
      <c r="O104" s="154"/>
      <c r="P104" s="155"/>
    </row>
    <row r="105" spans="1:16" ht="16.5" thickBot="1" thickTop="1">
      <c r="A105" s="136" t="s">
        <v>3</v>
      </c>
      <c r="B105" s="136"/>
      <c r="C105" s="136"/>
      <c r="D105" s="136"/>
      <c r="E105" s="97">
        <v>2114</v>
      </c>
      <c r="F105" s="97">
        <v>1887</v>
      </c>
      <c r="G105" s="27">
        <v>1470</v>
      </c>
      <c r="J105" s="148"/>
      <c r="K105" s="150"/>
      <c r="L105" s="146"/>
      <c r="M105" s="154"/>
      <c r="N105" s="155"/>
      <c r="O105" s="154"/>
      <c r="P105" s="155"/>
    </row>
    <row r="106" spans="1:16" ht="16.5" thickBot="1" thickTop="1">
      <c r="A106" s="136" t="s">
        <v>4</v>
      </c>
      <c r="B106" s="136"/>
      <c r="C106" s="136"/>
      <c r="D106" s="136"/>
      <c r="E106" s="97">
        <v>186</v>
      </c>
      <c r="F106" s="97">
        <v>178</v>
      </c>
      <c r="G106" s="109">
        <f>G105-G107</f>
        <v>171.923574368019</v>
      </c>
      <c r="J106" s="148"/>
      <c r="K106" s="150"/>
      <c r="L106" s="146"/>
      <c r="M106" s="156"/>
      <c r="N106" s="157"/>
      <c r="O106" s="156"/>
      <c r="P106" s="157"/>
    </row>
    <row r="107" spans="1:16" ht="16.5" thickBot="1" thickTop="1">
      <c r="A107" s="136" t="s">
        <v>5</v>
      </c>
      <c r="B107" s="136"/>
      <c r="C107" s="136"/>
      <c r="D107" s="136"/>
      <c r="E107" s="97">
        <f>E105-E106</f>
        <v>1928</v>
      </c>
      <c r="F107" s="97">
        <f>F105-F106</f>
        <v>1709</v>
      </c>
      <c r="G107" s="109">
        <f>K109*G104/100</f>
        <v>1298.076425631981</v>
      </c>
      <c r="J107" s="149"/>
      <c r="K107" s="150"/>
      <c r="L107" s="146"/>
      <c r="M107" s="20" t="s">
        <v>100</v>
      </c>
      <c r="N107" s="21" t="s">
        <v>101</v>
      </c>
      <c r="O107" s="20" t="s">
        <v>100</v>
      </c>
      <c r="P107" s="21" t="s">
        <v>101</v>
      </c>
    </row>
    <row r="108" spans="1:16" ht="16.5" thickBot="1" thickTop="1">
      <c r="A108" s="136" t="s">
        <v>6</v>
      </c>
      <c r="B108" s="136"/>
      <c r="C108" s="136"/>
      <c r="D108" s="136"/>
      <c r="E108" s="97">
        <v>4</v>
      </c>
      <c r="F108" s="97">
        <v>4</v>
      </c>
      <c r="G108" s="27">
        <v>4</v>
      </c>
      <c r="I108" s="2">
        <v>2014</v>
      </c>
      <c r="J108" s="16">
        <f>E106*100/E105</f>
        <v>8.798486281929991</v>
      </c>
      <c r="K108" s="17">
        <f>E107*100/E104</f>
        <v>98.16700610997964</v>
      </c>
      <c r="L108" s="40">
        <f>E106*365/E107/365</f>
        <v>0.09647302904564314</v>
      </c>
      <c r="M108" s="22">
        <f>E105/E108</f>
        <v>528.5</v>
      </c>
      <c r="N108" s="22">
        <f>E105/E109</f>
        <v>704.6666666666666</v>
      </c>
      <c r="O108" s="22">
        <f>100000*E108/E101</f>
        <v>1.8877719571475766</v>
      </c>
      <c r="P108" s="22">
        <f>100000*E109/E101</f>
        <v>1.4158289678606824</v>
      </c>
    </row>
    <row r="109" spans="1:16" ht="16.5" thickBot="1" thickTop="1">
      <c r="A109" s="136" t="s">
        <v>7</v>
      </c>
      <c r="B109" s="136"/>
      <c r="C109" s="136"/>
      <c r="D109" s="136"/>
      <c r="E109" s="97">
        <v>3</v>
      </c>
      <c r="F109" s="97">
        <v>3</v>
      </c>
      <c r="G109" s="114">
        <v>4</v>
      </c>
      <c r="I109" s="2">
        <v>2015</v>
      </c>
      <c r="J109" s="18">
        <f>F106*100/F105</f>
        <v>9.432962374138844</v>
      </c>
      <c r="K109" s="17">
        <f>F107*100/F104</f>
        <v>100.47031158142269</v>
      </c>
      <c r="L109" s="40">
        <f>F106*365/F107/365</f>
        <v>0.10415447630193095</v>
      </c>
      <c r="M109" s="22">
        <f>F105/F108</f>
        <v>471.75</v>
      </c>
      <c r="N109" s="22">
        <f>F105/F109</f>
        <v>629</v>
      </c>
      <c r="O109" s="22">
        <f>100000*F108/E101</f>
        <v>1.8877719571475766</v>
      </c>
      <c r="P109" s="22">
        <f>100000*F109/E101</f>
        <v>1.4158289678606824</v>
      </c>
    </row>
    <row r="110" spans="1:16" ht="16.5" thickBot="1" thickTop="1">
      <c r="A110" s="133" t="s">
        <v>199</v>
      </c>
      <c r="B110" s="133"/>
      <c r="C110" s="133"/>
      <c r="D110" s="133"/>
      <c r="E110" s="133"/>
      <c r="F110" s="122">
        <v>9</v>
      </c>
      <c r="G110" s="124"/>
      <c r="I110" s="15">
        <v>2016</v>
      </c>
      <c r="J110" s="19">
        <f>G106*100/G105</f>
        <v>11.695481249525102</v>
      </c>
      <c r="K110" s="26"/>
      <c r="L110" s="41">
        <f>G106*365/G107/365</f>
        <v>0.13244487841639704</v>
      </c>
      <c r="M110" s="23">
        <f>G105/G108</f>
        <v>367.5</v>
      </c>
      <c r="N110" s="23">
        <f>G105/G109</f>
        <v>367.5</v>
      </c>
      <c r="O110" s="23">
        <f>100000*G108/E101</f>
        <v>1.8877719571475766</v>
      </c>
      <c r="P110" s="23">
        <f>100000*G109/E101</f>
        <v>1.8877719571475766</v>
      </c>
    </row>
    <row r="111" spans="1:7" ht="16.5" thickBot="1" thickTop="1">
      <c r="A111" s="134" t="s">
        <v>198</v>
      </c>
      <c r="B111" s="135"/>
      <c r="C111" s="135"/>
      <c r="D111" s="135"/>
      <c r="E111" s="135"/>
      <c r="F111" s="123">
        <v>8</v>
      </c>
      <c r="G111" s="124"/>
    </row>
    <row r="112" ht="15.75" thickTop="1"/>
    <row r="113" spans="2:6" ht="21">
      <c r="B113" s="165" t="s">
        <v>73</v>
      </c>
      <c r="C113" s="166"/>
      <c r="D113" s="166"/>
      <c r="E113" s="166"/>
      <c r="F113" s="166"/>
    </row>
    <row r="114" ht="15.75" thickBot="1"/>
    <row r="115" spans="3:16" ht="15.75" customHeight="1" thickBot="1" thickTop="1">
      <c r="C115" s="132" t="s">
        <v>103</v>
      </c>
      <c r="D115" s="137"/>
      <c r="E115" s="137">
        <v>172514</v>
      </c>
      <c r="F115" s="137"/>
      <c r="G115" s="138"/>
      <c r="J115" s="147" t="s">
        <v>202</v>
      </c>
      <c r="K115" s="150" t="s">
        <v>200</v>
      </c>
      <c r="L115" s="145" t="s">
        <v>201</v>
      </c>
      <c r="M115" s="152" t="s">
        <v>84</v>
      </c>
      <c r="N115" s="153"/>
      <c r="O115" s="152" t="s">
        <v>85</v>
      </c>
      <c r="P115" s="153"/>
    </row>
    <row r="116" spans="2:16" ht="16.5" thickBot="1" thickTop="1">
      <c r="B116" s="164" t="s">
        <v>95</v>
      </c>
      <c r="C116" s="130"/>
      <c r="E116" s="9">
        <v>2014</v>
      </c>
      <c r="F116" s="9">
        <v>2015</v>
      </c>
      <c r="G116" s="9">
        <v>2016</v>
      </c>
      <c r="J116" s="148"/>
      <c r="K116" s="150"/>
      <c r="L116" s="146"/>
      <c r="M116" s="154"/>
      <c r="N116" s="155"/>
      <c r="O116" s="154"/>
      <c r="P116" s="155"/>
    </row>
    <row r="117" spans="1:16" ht="16.5" thickBot="1" thickTop="1">
      <c r="A117" s="136" t="s">
        <v>1</v>
      </c>
      <c r="B117" s="136"/>
      <c r="C117" s="136"/>
      <c r="D117" s="136"/>
      <c r="E117" s="97">
        <v>980</v>
      </c>
      <c r="F117" s="97">
        <v>1294</v>
      </c>
      <c r="G117" s="27">
        <v>1519</v>
      </c>
      <c r="J117" s="148"/>
      <c r="K117" s="150"/>
      <c r="L117" s="146"/>
      <c r="M117" s="154"/>
      <c r="N117" s="155"/>
      <c r="O117" s="154"/>
      <c r="P117" s="155"/>
    </row>
    <row r="118" spans="1:16" ht="16.5" thickBot="1" thickTop="1">
      <c r="A118" s="136" t="s">
        <v>9</v>
      </c>
      <c r="B118" s="136"/>
      <c r="C118" s="136"/>
      <c r="D118" s="136"/>
      <c r="E118" s="97">
        <v>5107</v>
      </c>
      <c r="F118" s="97">
        <v>6681</v>
      </c>
      <c r="G118" s="27">
        <v>4096</v>
      </c>
      <c r="J118" s="148"/>
      <c r="K118" s="150"/>
      <c r="L118" s="146"/>
      <c r="M118" s="154"/>
      <c r="N118" s="155"/>
      <c r="O118" s="154"/>
      <c r="P118" s="155"/>
    </row>
    <row r="119" spans="1:16" ht="16.5" thickBot="1" thickTop="1">
      <c r="A119" s="136" t="s">
        <v>3</v>
      </c>
      <c r="B119" s="136"/>
      <c r="C119" s="136"/>
      <c r="D119" s="136"/>
      <c r="E119" s="97">
        <v>6087</v>
      </c>
      <c r="F119" s="97">
        <v>7975</v>
      </c>
      <c r="G119" s="27">
        <v>5615</v>
      </c>
      <c r="J119" s="148"/>
      <c r="K119" s="150"/>
      <c r="L119" s="146"/>
      <c r="M119" s="154"/>
      <c r="N119" s="155"/>
      <c r="O119" s="154"/>
      <c r="P119" s="155"/>
    </row>
    <row r="120" spans="1:16" ht="16.5" thickBot="1" thickTop="1">
      <c r="A120" s="136" t="s">
        <v>4</v>
      </c>
      <c r="B120" s="136"/>
      <c r="C120" s="136"/>
      <c r="D120" s="136"/>
      <c r="E120" s="97">
        <v>1294</v>
      </c>
      <c r="F120" s="97">
        <v>1519</v>
      </c>
      <c r="G120" s="109">
        <f>G119-G121</f>
        <v>1656.9434216434665</v>
      </c>
      <c r="J120" s="148"/>
      <c r="K120" s="150"/>
      <c r="L120" s="146"/>
      <c r="M120" s="156"/>
      <c r="N120" s="157"/>
      <c r="O120" s="156"/>
      <c r="P120" s="157"/>
    </row>
    <row r="121" spans="1:16" ht="16.5" thickBot="1" thickTop="1">
      <c r="A121" s="136" t="s">
        <v>5</v>
      </c>
      <c r="B121" s="136"/>
      <c r="C121" s="136"/>
      <c r="D121" s="136"/>
      <c r="E121" s="97">
        <f>E119-E120</f>
        <v>4793</v>
      </c>
      <c r="F121" s="97">
        <f>F119-F120</f>
        <v>6456</v>
      </c>
      <c r="G121" s="109">
        <f>K123*G118/100</f>
        <v>3958.0565783565335</v>
      </c>
      <c r="J121" s="149"/>
      <c r="K121" s="150"/>
      <c r="L121" s="146"/>
      <c r="M121" s="20" t="s">
        <v>100</v>
      </c>
      <c r="N121" s="21" t="s">
        <v>101</v>
      </c>
      <c r="O121" s="20" t="s">
        <v>100</v>
      </c>
      <c r="P121" s="21" t="s">
        <v>101</v>
      </c>
    </row>
    <row r="122" spans="1:16" ht="16.5" thickBot="1" thickTop="1">
      <c r="A122" s="136" t="s">
        <v>6</v>
      </c>
      <c r="B122" s="136"/>
      <c r="C122" s="136"/>
      <c r="D122" s="136"/>
      <c r="E122" s="97">
        <v>10</v>
      </c>
      <c r="F122" s="97">
        <v>10</v>
      </c>
      <c r="G122" s="27">
        <v>9</v>
      </c>
      <c r="I122" s="2">
        <v>2014</v>
      </c>
      <c r="J122" s="16">
        <f>E120*100/E119</f>
        <v>21.258419582717266</v>
      </c>
      <c r="K122" s="17">
        <f>E121*100/E118</f>
        <v>93.85157626786763</v>
      </c>
      <c r="L122" s="40">
        <f>E120*365/E121/365</f>
        <v>0.2699770498643856</v>
      </c>
      <c r="M122" s="22">
        <f>E119/E122</f>
        <v>608.7</v>
      </c>
      <c r="N122" s="22">
        <f>E119/E123</f>
        <v>608.7</v>
      </c>
      <c r="O122" s="22">
        <f>100000*E122/E115</f>
        <v>5.796630998063925</v>
      </c>
      <c r="P122" s="22">
        <f>100000*E123/E115</f>
        <v>5.796630998063925</v>
      </c>
    </row>
    <row r="123" spans="1:16" ht="16.5" thickBot="1" thickTop="1">
      <c r="A123" s="136" t="s">
        <v>7</v>
      </c>
      <c r="B123" s="136"/>
      <c r="C123" s="136"/>
      <c r="D123" s="136"/>
      <c r="E123" s="97">
        <v>10</v>
      </c>
      <c r="F123" s="97">
        <v>9</v>
      </c>
      <c r="G123" s="114">
        <v>7</v>
      </c>
      <c r="I123" s="2">
        <v>2015</v>
      </c>
      <c r="J123" s="18">
        <f>F120*100/F119</f>
        <v>19.047021943573668</v>
      </c>
      <c r="K123" s="17">
        <f>F121*100/F118</f>
        <v>96.63224068253255</v>
      </c>
      <c r="L123" s="40">
        <f>F120*365/F121/365</f>
        <v>0.23528500619578688</v>
      </c>
      <c r="M123" s="22">
        <f>F119/F122</f>
        <v>797.5</v>
      </c>
      <c r="N123" s="22">
        <f>F119/F123</f>
        <v>886.1111111111111</v>
      </c>
      <c r="O123" s="22">
        <f>100000*F122/E115</f>
        <v>5.796630998063925</v>
      </c>
      <c r="P123" s="22">
        <f>100000*F123/E115</f>
        <v>5.216967898257533</v>
      </c>
    </row>
    <row r="124" spans="1:16" ht="16.5" thickBot="1" thickTop="1">
      <c r="A124" s="133" t="s">
        <v>199</v>
      </c>
      <c r="B124" s="133"/>
      <c r="C124" s="133"/>
      <c r="D124" s="133"/>
      <c r="E124" s="133"/>
      <c r="F124" s="122">
        <v>38</v>
      </c>
      <c r="G124" s="124"/>
      <c r="I124" s="15">
        <v>2016</v>
      </c>
      <c r="J124" s="19">
        <f>G120*100/G119</f>
        <v>29.509232798636983</v>
      </c>
      <c r="K124" s="26"/>
      <c r="L124" s="41">
        <f>G120*365/G121/365</f>
        <v>0.4186255018950395</v>
      </c>
      <c r="M124" s="23">
        <f>G119/G122</f>
        <v>623.8888888888889</v>
      </c>
      <c r="N124" s="23">
        <f>G119/G123</f>
        <v>802.1428571428571</v>
      </c>
      <c r="O124" s="23">
        <f>100000*G122/E115</f>
        <v>5.216967898257533</v>
      </c>
      <c r="P124" s="23">
        <f>100000*G123/E115</f>
        <v>4.057641698644748</v>
      </c>
    </row>
    <row r="125" spans="1:7" ht="16.5" thickBot="1" thickTop="1">
      <c r="A125" s="134" t="s">
        <v>198</v>
      </c>
      <c r="B125" s="135"/>
      <c r="C125" s="135"/>
      <c r="D125" s="135"/>
      <c r="E125" s="135"/>
      <c r="F125" s="123">
        <v>18</v>
      </c>
      <c r="G125" s="124"/>
    </row>
    <row r="126" ht="15.75" thickTop="1"/>
    <row r="127" spans="2:6" ht="21">
      <c r="B127" s="165" t="s">
        <v>74</v>
      </c>
      <c r="C127" s="166"/>
      <c r="D127" s="166"/>
      <c r="E127" s="166"/>
      <c r="F127" s="166"/>
    </row>
    <row r="128" ht="15.75" thickBot="1"/>
    <row r="129" spans="3:16" ht="15.75" customHeight="1" thickBot="1" thickTop="1">
      <c r="C129" s="132" t="s">
        <v>103</v>
      </c>
      <c r="D129" s="137"/>
      <c r="E129" s="137">
        <v>39376</v>
      </c>
      <c r="F129" s="137"/>
      <c r="G129" s="138"/>
      <c r="J129" s="147" t="s">
        <v>202</v>
      </c>
      <c r="K129" s="150" t="s">
        <v>200</v>
      </c>
      <c r="L129" s="145" t="s">
        <v>201</v>
      </c>
      <c r="M129" s="152" t="s">
        <v>84</v>
      </c>
      <c r="N129" s="153"/>
      <c r="O129" s="152" t="s">
        <v>85</v>
      </c>
      <c r="P129" s="153"/>
    </row>
    <row r="130" spans="2:16" ht="16.5" thickBot="1" thickTop="1">
      <c r="B130" s="164" t="s">
        <v>95</v>
      </c>
      <c r="C130" s="130"/>
      <c r="E130" s="9">
        <v>2014</v>
      </c>
      <c r="F130" s="9">
        <v>2015</v>
      </c>
      <c r="G130" s="9">
        <v>2016</v>
      </c>
      <c r="J130" s="148"/>
      <c r="K130" s="150"/>
      <c r="L130" s="146"/>
      <c r="M130" s="154"/>
      <c r="N130" s="155"/>
      <c r="O130" s="154"/>
      <c r="P130" s="155"/>
    </row>
    <row r="131" spans="1:16" ht="16.5" thickBot="1" thickTop="1">
      <c r="A131" s="136" t="s">
        <v>1</v>
      </c>
      <c r="B131" s="136"/>
      <c r="C131" s="136"/>
      <c r="D131" s="136"/>
      <c r="E131" s="97">
        <v>355</v>
      </c>
      <c r="F131" s="97">
        <v>537</v>
      </c>
      <c r="G131" s="27">
        <v>803</v>
      </c>
      <c r="J131" s="148"/>
      <c r="K131" s="150"/>
      <c r="L131" s="146"/>
      <c r="M131" s="154"/>
      <c r="N131" s="155"/>
      <c r="O131" s="154"/>
      <c r="P131" s="155"/>
    </row>
    <row r="132" spans="1:16" ht="16.5" thickBot="1" thickTop="1">
      <c r="A132" s="136" t="s">
        <v>9</v>
      </c>
      <c r="B132" s="136"/>
      <c r="C132" s="136"/>
      <c r="D132" s="136"/>
      <c r="E132" s="97">
        <v>1424</v>
      </c>
      <c r="F132" s="97">
        <v>1750</v>
      </c>
      <c r="G132" s="27">
        <v>1672</v>
      </c>
      <c r="J132" s="148"/>
      <c r="K132" s="150"/>
      <c r="L132" s="146"/>
      <c r="M132" s="154"/>
      <c r="N132" s="155"/>
      <c r="O132" s="154"/>
      <c r="P132" s="155"/>
    </row>
    <row r="133" spans="1:16" ht="16.5" thickBot="1" thickTop="1">
      <c r="A133" s="136" t="s">
        <v>3</v>
      </c>
      <c r="B133" s="136"/>
      <c r="C133" s="136"/>
      <c r="D133" s="136"/>
      <c r="E133" s="97">
        <v>1779</v>
      </c>
      <c r="F133" s="97">
        <v>2287</v>
      </c>
      <c r="G133" s="27">
        <v>2475</v>
      </c>
      <c r="J133" s="148"/>
      <c r="K133" s="150"/>
      <c r="L133" s="146"/>
      <c r="M133" s="154"/>
      <c r="N133" s="155"/>
      <c r="O133" s="154"/>
      <c r="P133" s="155"/>
    </row>
    <row r="134" spans="1:16" ht="16.5" thickBot="1" thickTop="1">
      <c r="A134" s="136" t="s">
        <v>4</v>
      </c>
      <c r="B134" s="136"/>
      <c r="C134" s="136"/>
      <c r="D134" s="136"/>
      <c r="E134" s="97">
        <v>537</v>
      </c>
      <c r="F134" s="97">
        <v>803</v>
      </c>
      <c r="G134" s="109">
        <f>G133-G135</f>
        <v>1057.144</v>
      </c>
      <c r="J134" s="148"/>
      <c r="K134" s="150"/>
      <c r="L134" s="146"/>
      <c r="M134" s="156"/>
      <c r="N134" s="157"/>
      <c r="O134" s="156"/>
      <c r="P134" s="157"/>
    </row>
    <row r="135" spans="1:16" ht="16.5" thickBot="1" thickTop="1">
      <c r="A135" s="136" t="s">
        <v>5</v>
      </c>
      <c r="B135" s="136"/>
      <c r="C135" s="136"/>
      <c r="D135" s="136"/>
      <c r="E135" s="97">
        <f>E133-E134</f>
        <v>1242</v>
      </c>
      <c r="F135" s="97">
        <f>F133-F134</f>
        <v>1484</v>
      </c>
      <c r="G135" s="109">
        <f>K137*G132/100</f>
        <v>1417.856</v>
      </c>
      <c r="J135" s="149"/>
      <c r="K135" s="150"/>
      <c r="L135" s="146"/>
      <c r="M135" s="20" t="s">
        <v>100</v>
      </c>
      <c r="N135" s="21" t="s">
        <v>101</v>
      </c>
      <c r="O135" s="20" t="s">
        <v>100</v>
      </c>
      <c r="P135" s="21" t="s">
        <v>101</v>
      </c>
    </row>
    <row r="136" spans="1:16" ht="16.5" thickBot="1" thickTop="1">
      <c r="A136" s="136" t="s">
        <v>6</v>
      </c>
      <c r="B136" s="136"/>
      <c r="C136" s="136"/>
      <c r="D136" s="136"/>
      <c r="E136" s="97">
        <v>2</v>
      </c>
      <c r="F136" s="97">
        <v>2</v>
      </c>
      <c r="G136" s="27">
        <v>2</v>
      </c>
      <c r="I136" s="2">
        <v>2014</v>
      </c>
      <c r="J136" s="16">
        <f>E134*100/E133</f>
        <v>30.18549747048904</v>
      </c>
      <c r="K136" s="17">
        <f>E135*100/E132</f>
        <v>87.21910112359551</v>
      </c>
      <c r="L136" s="40">
        <f>E134*365/E135/365</f>
        <v>0.4323671497584541</v>
      </c>
      <c r="M136" s="22">
        <f>E133/E136</f>
        <v>889.5</v>
      </c>
      <c r="N136" s="22">
        <f>E133/E137</f>
        <v>1779</v>
      </c>
      <c r="O136" s="22">
        <f>100000*E136/E129</f>
        <v>5.079236082893133</v>
      </c>
      <c r="P136" s="22">
        <f>100000*E137/E129</f>
        <v>2.5396180414465666</v>
      </c>
    </row>
    <row r="137" spans="1:16" ht="16.5" thickBot="1" thickTop="1">
      <c r="A137" s="136" t="s">
        <v>7</v>
      </c>
      <c r="B137" s="136"/>
      <c r="C137" s="136"/>
      <c r="D137" s="136"/>
      <c r="E137" s="97">
        <v>1</v>
      </c>
      <c r="F137" s="97">
        <v>1</v>
      </c>
      <c r="G137" s="114">
        <v>1</v>
      </c>
      <c r="I137" s="2">
        <v>2015</v>
      </c>
      <c r="J137" s="18">
        <f>F134*100/F133</f>
        <v>35.11149978137298</v>
      </c>
      <c r="K137" s="17">
        <f>F135*100/F132</f>
        <v>84.8</v>
      </c>
      <c r="L137" s="40">
        <f>F134*365/F135/365</f>
        <v>0.5411051212938005</v>
      </c>
      <c r="M137" s="22">
        <f>F133/F136</f>
        <v>1143.5</v>
      </c>
      <c r="N137" s="22">
        <f>F133/F137</f>
        <v>2287</v>
      </c>
      <c r="O137" s="22">
        <f>100000*F136/E129</f>
        <v>5.079236082893133</v>
      </c>
      <c r="P137" s="22">
        <f>100000*F137/E129</f>
        <v>2.5396180414465666</v>
      </c>
    </row>
    <row r="138" spans="1:16" ht="16.5" thickBot="1" thickTop="1">
      <c r="A138" s="133" t="s">
        <v>199</v>
      </c>
      <c r="B138" s="133"/>
      <c r="C138" s="133"/>
      <c r="D138" s="133"/>
      <c r="E138" s="133"/>
      <c r="F138" s="122">
        <v>65</v>
      </c>
      <c r="G138" s="124"/>
      <c r="I138" s="15">
        <v>2016</v>
      </c>
      <c r="J138" s="19">
        <f>G134*100/G133</f>
        <v>42.712888888888884</v>
      </c>
      <c r="K138" s="26"/>
      <c r="L138" s="41">
        <f>G134*365/G135/365</f>
        <v>0.7455933465739821</v>
      </c>
      <c r="M138" s="23">
        <f>G133/G136</f>
        <v>1237.5</v>
      </c>
      <c r="N138" s="23">
        <f>G133/G137</f>
        <v>2475</v>
      </c>
      <c r="O138" s="23">
        <f>100000*G136/E129</f>
        <v>5.079236082893133</v>
      </c>
      <c r="P138" s="23">
        <f>100000*G137/E129</f>
        <v>2.5396180414465666</v>
      </c>
    </row>
    <row r="139" spans="1:7" ht="16.5" thickBot="1" thickTop="1">
      <c r="A139" s="134" t="s">
        <v>198</v>
      </c>
      <c r="B139" s="135"/>
      <c r="C139" s="135"/>
      <c r="D139" s="135"/>
      <c r="E139" s="135"/>
      <c r="F139" s="123">
        <v>4</v>
      </c>
      <c r="G139" s="124"/>
    </row>
    <row r="140" ht="15.75" thickTop="1"/>
    <row r="141" spans="2:6" ht="21">
      <c r="B141" s="165" t="s">
        <v>93</v>
      </c>
      <c r="C141" s="166"/>
      <c r="D141" s="166"/>
      <c r="E141" s="166"/>
      <c r="F141" s="166"/>
    </row>
    <row r="142" ht="15.75" thickBot="1"/>
    <row r="143" spans="3:16" ht="15.75" customHeight="1" thickBot="1" thickTop="1">
      <c r="C143" s="132" t="s">
        <v>103</v>
      </c>
      <c r="D143" s="137"/>
      <c r="E143" s="137">
        <v>149052</v>
      </c>
      <c r="F143" s="137"/>
      <c r="G143" s="138"/>
      <c r="J143" s="147" t="s">
        <v>202</v>
      </c>
      <c r="K143" s="150" t="s">
        <v>200</v>
      </c>
      <c r="L143" s="145" t="s">
        <v>201</v>
      </c>
      <c r="M143" s="152" t="s">
        <v>84</v>
      </c>
      <c r="N143" s="153"/>
      <c r="O143" s="152" t="s">
        <v>85</v>
      </c>
      <c r="P143" s="153"/>
    </row>
    <row r="144" spans="2:16" ht="16.5" thickBot="1" thickTop="1">
      <c r="B144" s="129" t="s">
        <v>96</v>
      </c>
      <c r="C144" s="130"/>
      <c r="E144" s="9">
        <v>2014</v>
      </c>
      <c r="F144" s="9">
        <v>2015</v>
      </c>
      <c r="G144" s="9">
        <v>2016</v>
      </c>
      <c r="J144" s="148"/>
      <c r="K144" s="150"/>
      <c r="L144" s="146"/>
      <c r="M144" s="154"/>
      <c r="N144" s="155"/>
      <c r="O144" s="154"/>
      <c r="P144" s="155"/>
    </row>
    <row r="145" spans="1:16" ht="16.5" thickBot="1" thickTop="1">
      <c r="A145" s="136" t="s">
        <v>1</v>
      </c>
      <c r="B145" s="136"/>
      <c r="C145" s="136"/>
      <c r="D145" s="136"/>
      <c r="E145" s="97">
        <v>62</v>
      </c>
      <c r="F145" s="97">
        <v>51</v>
      </c>
      <c r="G145" s="27">
        <v>360</v>
      </c>
      <c r="J145" s="148"/>
      <c r="K145" s="150"/>
      <c r="L145" s="146"/>
      <c r="M145" s="154"/>
      <c r="N145" s="155"/>
      <c r="O145" s="154"/>
      <c r="P145" s="155"/>
    </row>
    <row r="146" spans="1:16" ht="16.5" thickBot="1" thickTop="1">
      <c r="A146" s="136" t="s">
        <v>9</v>
      </c>
      <c r="B146" s="136"/>
      <c r="C146" s="136"/>
      <c r="D146" s="136"/>
      <c r="E146" s="97">
        <v>2044</v>
      </c>
      <c r="F146" s="97">
        <v>2197</v>
      </c>
      <c r="G146" s="27">
        <v>2048</v>
      </c>
      <c r="J146" s="148"/>
      <c r="K146" s="150"/>
      <c r="L146" s="146"/>
      <c r="M146" s="154"/>
      <c r="N146" s="155"/>
      <c r="O146" s="154"/>
      <c r="P146" s="155"/>
    </row>
    <row r="147" spans="1:16" ht="16.5" thickBot="1" thickTop="1">
      <c r="A147" s="136" t="s">
        <v>3</v>
      </c>
      <c r="B147" s="136"/>
      <c r="C147" s="136"/>
      <c r="D147" s="136"/>
      <c r="E147" s="97">
        <v>2106</v>
      </c>
      <c r="F147" s="97">
        <v>2248</v>
      </c>
      <c r="G147" s="27">
        <v>2408</v>
      </c>
      <c r="J147" s="148"/>
      <c r="K147" s="150"/>
      <c r="L147" s="146"/>
      <c r="M147" s="154"/>
      <c r="N147" s="155"/>
      <c r="O147" s="154"/>
      <c r="P147" s="155"/>
    </row>
    <row r="148" spans="1:16" ht="16.5" thickBot="1" thickTop="1">
      <c r="A148" s="136" t="s">
        <v>4</v>
      </c>
      <c r="B148" s="136"/>
      <c r="C148" s="136"/>
      <c r="D148" s="136"/>
      <c r="E148" s="97">
        <v>51</v>
      </c>
      <c r="F148" s="97">
        <v>360</v>
      </c>
      <c r="G148" s="109">
        <f>G147-G149</f>
        <v>648.0436959490214</v>
      </c>
      <c r="J148" s="148"/>
      <c r="K148" s="150"/>
      <c r="L148" s="146"/>
      <c r="M148" s="156"/>
      <c r="N148" s="157"/>
      <c r="O148" s="156"/>
      <c r="P148" s="157"/>
    </row>
    <row r="149" spans="1:16" ht="16.5" thickBot="1" thickTop="1">
      <c r="A149" s="136" t="s">
        <v>5</v>
      </c>
      <c r="B149" s="136"/>
      <c r="C149" s="136"/>
      <c r="D149" s="136"/>
      <c r="E149" s="97">
        <f>E147-E148</f>
        <v>2055</v>
      </c>
      <c r="F149" s="97">
        <f>F147-F148</f>
        <v>1888</v>
      </c>
      <c r="G149" s="109">
        <f>K151*G146/100</f>
        <v>1759.9563040509786</v>
      </c>
      <c r="J149" s="149"/>
      <c r="K149" s="150"/>
      <c r="L149" s="146"/>
      <c r="M149" s="20" t="s">
        <v>100</v>
      </c>
      <c r="N149" s="21" t="s">
        <v>101</v>
      </c>
      <c r="O149" s="20" t="s">
        <v>100</v>
      </c>
      <c r="P149" s="21" t="s">
        <v>101</v>
      </c>
    </row>
    <row r="150" spans="1:16" ht="16.5" thickBot="1" thickTop="1">
      <c r="A150" s="136" t="s">
        <v>6</v>
      </c>
      <c r="B150" s="136"/>
      <c r="C150" s="136"/>
      <c r="D150" s="136"/>
      <c r="E150" s="97">
        <v>4</v>
      </c>
      <c r="F150" s="97">
        <v>4</v>
      </c>
      <c r="G150" s="27">
        <v>4</v>
      </c>
      <c r="I150" s="2">
        <v>2014</v>
      </c>
      <c r="J150" s="16">
        <f>E148*100/E147</f>
        <v>2.421652421652422</v>
      </c>
      <c r="K150" s="17">
        <f>E149*100/E146</f>
        <v>100.53816046966732</v>
      </c>
      <c r="L150" s="40">
        <f>E148*365/E149/365</f>
        <v>0.024817518248175185</v>
      </c>
      <c r="M150" s="22">
        <f>E147/E150</f>
        <v>526.5</v>
      </c>
      <c r="N150" s="22">
        <f>E147/E151</f>
        <v>1053</v>
      </c>
      <c r="O150" s="22">
        <f>100000*E150/E143</f>
        <v>2.6836271905106943</v>
      </c>
      <c r="P150" s="22">
        <f>100000*E151/E143</f>
        <v>1.3418135952553472</v>
      </c>
    </row>
    <row r="151" spans="1:16" ht="16.5" thickBot="1" thickTop="1">
      <c r="A151" s="136" t="s">
        <v>7</v>
      </c>
      <c r="B151" s="136"/>
      <c r="C151" s="136"/>
      <c r="D151" s="136"/>
      <c r="E151" s="97">
        <v>2</v>
      </c>
      <c r="F151" s="97">
        <v>3</v>
      </c>
      <c r="G151" s="114">
        <v>3</v>
      </c>
      <c r="I151" s="2">
        <v>2015</v>
      </c>
      <c r="J151" s="18">
        <f>F148*100/F147</f>
        <v>16.01423487544484</v>
      </c>
      <c r="K151" s="17">
        <f>F149*100/F146</f>
        <v>85.93536640873918</v>
      </c>
      <c r="L151" s="40">
        <f>F148*365/F149/365</f>
        <v>0.1906779661016949</v>
      </c>
      <c r="M151" s="22">
        <f>F147/F150</f>
        <v>562</v>
      </c>
      <c r="N151" s="22">
        <f>F147/F151</f>
        <v>749.3333333333334</v>
      </c>
      <c r="O151" s="22">
        <f>100000*F150/E143</f>
        <v>2.6836271905106943</v>
      </c>
      <c r="P151" s="22">
        <f>100000*F151/E143</f>
        <v>2.0127203928830206</v>
      </c>
    </row>
    <row r="152" spans="1:16" ht="16.5" thickBot="1" thickTop="1">
      <c r="A152" s="133" t="s">
        <v>199</v>
      </c>
      <c r="B152" s="133"/>
      <c r="C152" s="133"/>
      <c r="D152" s="133"/>
      <c r="E152" s="133"/>
      <c r="F152" s="122">
        <v>16</v>
      </c>
      <c r="G152" s="124"/>
      <c r="I152" s="15">
        <v>2016</v>
      </c>
      <c r="J152" s="19">
        <f>G148*100/G147</f>
        <v>26.91211361914541</v>
      </c>
      <c r="K152" s="26"/>
      <c r="L152" s="41">
        <f>G148*365/G149/365</f>
        <v>0.3682157872086865</v>
      </c>
      <c r="M152" s="23">
        <f>G147/G150</f>
        <v>602</v>
      </c>
      <c r="N152" s="23">
        <f>G147/G151</f>
        <v>802.6666666666666</v>
      </c>
      <c r="O152" s="23">
        <f>100000*G150/E143</f>
        <v>2.6836271905106943</v>
      </c>
      <c r="P152" s="23">
        <f>100000*G151/E143</f>
        <v>2.0127203928830206</v>
      </c>
    </row>
    <row r="153" spans="1:7" ht="16.5" thickBot="1" thickTop="1">
      <c r="A153" s="134" t="s">
        <v>198</v>
      </c>
      <c r="B153" s="135"/>
      <c r="C153" s="135"/>
      <c r="D153" s="135"/>
      <c r="E153" s="135"/>
      <c r="F153" s="123">
        <v>10</v>
      </c>
      <c r="G153" s="124"/>
    </row>
    <row r="154" ht="15.75" thickTop="1"/>
    <row r="155" spans="2:6" ht="21">
      <c r="B155" s="165" t="s">
        <v>75</v>
      </c>
      <c r="C155" s="166"/>
      <c r="D155" s="166"/>
      <c r="E155" s="166"/>
      <c r="F155" s="166"/>
    </row>
    <row r="156" ht="15.75" thickBot="1"/>
    <row r="157" spans="3:16" ht="15.75" customHeight="1" thickBot="1" thickTop="1">
      <c r="C157" s="132" t="s">
        <v>103</v>
      </c>
      <c r="D157" s="137"/>
      <c r="E157" s="137">
        <v>101141</v>
      </c>
      <c r="F157" s="137"/>
      <c r="G157" s="138"/>
      <c r="J157" s="147" t="s">
        <v>202</v>
      </c>
      <c r="K157" s="150" t="s">
        <v>200</v>
      </c>
      <c r="L157" s="145" t="s">
        <v>201</v>
      </c>
      <c r="M157" s="152" t="s">
        <v>84</v>
      </c>
      <c r="N157" s="153"/>
      <c r="O157" s="152" t="s">
        <v>85</v>
      </c>
      <c r="P157" s="153"/>
    </row>
    <row r="158" spans="2:16" ht="16.5" thickBot="1" thickTop="1">
      <c r="B158" s="164" t="s">
        <v>95</v>
      </c>
      <c r="C158" s="130"/>
      <c r="E158" s="9">
        <v>2014</v>
      </c>
      <c r="F158" s="9">
        <v>2015</v>
      </c>
      <c r="G158" s="9">
        <v>2016</v>
      </c>
      <c r="J158" s="148"/>
      <c r="K158" s="150"/>
      <c r="L158" s="146"/>
      <c r="M158" s="154"/>
      <c r="N158" s="155"/>
      <c r="O158" s="154"/>
      <c r="P158" s="155"/>
    </row>
    <row r="159" spans="1:16" ht="16.5" thickBot="1" thickTop="1">
      <c r="A159" s="136" t="s">
        <v>1</v>
      </c>
      <c r="B159" s="136"/>
      <c r="C159" s="136"/>
      <c r="D159" s="136"/>
      <c r="E159" s="97">
        <v>1140</v>
      </c>
      <c r="F159" s="97">
        <v>1511</v>
      </c>
      <c r="G159" s="27">
        <v>1794</v>
      </c>
      <c r="J159" s="148"/>
      <c r="K159" s="150"/>
      <c r="L159" s="146"/>
      <c r="M159" s="154"/>
      <c r="N159" s="155"/>
      <c r="O159" s="154"/>
      <c r="P159" s="155"/>
    </row>
    <row r="160" spans="1:16" ht="16.5" thickBot="1" thickTop="1">
      <c r="A160" s="136" t="s">
        <v>9</v>
      </c>
      <c r="B160" s="136"/>
      <c r="C160" s="136"/>
      <c r="D160" s="136"/>
      <c r="E160" s="97">
        <v>3767</v>
      </c>
      <c r="F160" s="97">
        <v>3464</v>
      </c>
      <c r="G160" s="27">
        <v>3752</v>
      </c>
      <c r="J160" s="148"/>
      <c r="K160" s="150"/>
      <c r="L160" s="146"/>
      <c r="M160" s="154"/>
      <c r="N160" s="155"/>
      <c r="O160" s="154"/>
      <c r="P160" s="155"/>
    </row>
    <row r="161" spans="1:16" ht="16.5" thickBot="1" thickTop="1">
      <c r="A161" s="136" t="s">
        <v>3</v>
      </c>
      <c r="B161" s="136"/>
      <c r="C161" s="136"/>
      <c r="D161" s="136"/>
      <c r="E161" s="97">
        <v>4907</v>
      </c>
      <c r="F161" s="97">
        <v>4975</v>
      </c>
      <c r="G161" s="27">
        <v>5546</v>
      </c>
      <c r="J161" s="148"/>
      <c r="K161" s="150"/>
      <c r="L161" s="146"/>
      <c r="M161" s="154"/>
      <c r="N161" s="155"/>
      <c r="O161" s="154"/>
      <c r="P161" s="155"/>
    </row>
    <row r="162" spans="1:16" ht="16.5" thickBot="1" thickTop="1">
      <c r="A162" s="136" t="s">
        <v>4</v>
      </c>
      <c r="B162" s="136"/>
      <c r="C162" s="136"/>
      <c r="D162" s="136"/>
      <c r="E162" s="97">
        <v>1511</v>
      </c>
      <c r="F162" s="97">
        <v>1794</v>
      </c>
      <c r="G162" s="109">
        <f>G161-G163</f>
        <v>2100.528868360277</v>
      </c>
      <c r="J162" s="148"/>
      <c r="K162" s="150"/>
      <c r="L162" s="146"/>
      <c r="M162" s="156"/>
      <c r="N162" s="157"/>
      <c r="O162" s="156"/>
      <c r="P162" s="157"/>
    </row>
    <row r="163" spans="1:16" ht="16.5" thickBot="1" thickTop="1">
      <c r="A163" s="136" t="s">
        <v>5</v>
      </c>
      <c r="B163" s="136"/>
      <c r="C163" s="136"/>
      <c r="D163" s="136"/>
      <c r="E163" s="97">
        <f>E161-E162</f>
        <v>3396</v>
      </c>
      <c r="F163" s="97">
        <f>F161-F162</f>
        <v>3181</v>
      </c>
      <c r="G163" s="109">
        <f>K165*G160/100</f>
        <v>3445.471131639723</v>
      </c>
      <c r="J163" s="149"/>
      <c r="K163" s="150"/>
      <c r="L163" s="146"/>
      <c r="M163" s="20" t="s">
        <v>100</v>
      </c>
      <c r="N163" s="21" t="s">
        <v>101</v>
      </c>
      <c r="O163" s="20" t="s">
        <v>100</v>
      </c>
      <c r="P163" s="21" t="s">
        <v>101</v>
      </c>
    </row>
    <row r="164" spans="1:16" ht="16.5" thickBot="1" thickTop="1">
      <c r="A164" s="136" t="s">
        <v>6</v>
      </c>
      <c r="B164" s="136"/>
      <c r="C164" s="136"/>
      <c r="D164" s="136"/>
      <c r="E164" s="97">
        <v>8</v>
      </c>
      <c r="F164" s="97">
        <v>8</v>
      </c>
      <c r="G164" s="27">
        <v>8</v>
      </c>
      <c r="I164" s="2">
        <v>2014</v>
      </c>
      <c r="J164" s="16">
        <f>E162*100/E161</f>
        <v>30.792745058080293</v>
      </c>
      <c r="K164" s="17">
        <f>E163*100/E160</f>
        <v>90.15131404300504</v>
      </c>
      <c r="L164" s="40">
        <f>E162*365/E163/365</f>
        <v>0.4449352179034158</v>
      </c>
      <c r="M164" s="22">
        <f>E161/E164</f>
        <v>613.375</v>
      </c>
      <c r="N164" s="22">
        <f>E161/E165</f>
        <v>613.375</v>
      </c>
      <c r="O164" s="22">
        <f>100000*E164/E157</f>
        <v>7.9097497552921165</v>
      </c>
      <c r="P164" s="22">
        <f>100000*E165/E157</f>
        <v>7.9097497552921165</v>
      </c>
    </row>
    <row r="165" spans="1:16" ht="16.5" thickBot="1" thickTop="1">
      <c r="A165" s="136" t="s">
        <v>7</v>
      </c>
      <c r="B165" s="136"/>
      <c r="C165" s="136"/>
      <c r="D165" s="136"/>
      <c r="E165" s="97">
        <v>8</v>
      </c>
      <c r="F165" s="97">
        <v>8</v>
      </c>
      <c r="G165" s="114">
        <v>8</v>
      </c>
      <c r="I165" s="2">
        <v>2015</v>
      </c>
      <c r="J165" s="18">
        <f>F162*100/F161</f>
        <v>36.06030150753769</v>
      </c>
      <c r="K165" s="17">
        <f>F163*100/F160</f>
        <v>91.83025404157044</v>
      </c>
      <c r="L165" s="40">
        <f>F162*365/F163/365</f>
        <v>0.5639735932096824</v>
      </c>
      <c r="M165" s="22">
        <f>F161/F164</f>
        <v>621.875</v>
      </c>
      <c r="N165" s="22">
        <f>F161/F165</f>
        <v>621.875</v>
      </c>
      <c r="O165" s="22">
        <f>100000*F164/E157</f>
        <v>7.9097497552921165</v>
      </c>
      <c r="P165" s="22">
        <f>100000*F165/E157</f>
        <v>7.9097497552921165</v>
      </c>
    </row>
    <row r="166" spans="1:16" ht="16.5" thickBot="1" thickTop="1">
      <c r="A166" s="133" t="s">
        <v>199</v>
      </c>
      <c r="B166" s="133"/>
      <c r="C166" s="133"/>
      <c r="D166" s="133"/>
      <c r="E166" s="133"/>
      <c r="F166" s="122">
        <v>21</v>
      </c>
      <c r="G166" s="124"/>
      <c r="I166" s="15">
        <v>2016</v>
      </c>
      <c r="J166" s="19">
        <f>G162*100/G161</f>
        <v>37.874664052655554</v>
      </c>
      <c r="K166" s="26"/>
      <c r="L166" s="41">
        <f>G162*365/G163/365</f>
        <v>0.6096492433418303</v>
      </c>
      <c r="M166" s="23">
        <f>G161/G164</f>
        <v>693.25</v>
      </c>
      <c r="N166" s="23">
        <f>G161/G165</f>
        <v>693.25</v>
      </c>
      <c r="O166" s="23">
        <f>100000*G164/E157</f>
        <v>7.9097497552921165</v>
      </c>
      <c r="P166" s="23">
        <f>100000*G165/E157</f>
        <v>7.9097497552921165</v>
      </c>
    </row>
    <row r="167" spans="1:7" ht="16.5" thickBot="1" thickTop="1">
      <c r="A167" s="134" t="s">
        <v>198</v>
      </c>
      <c r="B167" s="135"/>
      <c r="C167" s="135"/>
      <c r="D167" s="135"/>
      <c r="E167" s="135"/>
      <c r="F167" s="123">
        <v>11</v>
      </c>
      <c r="G167" s="124"/>
    </row>
    <row r="168" ht="15.75" thickTop="1"/>
    <row r="169" spans="2:6" ht="21">
      <c r="B169" s="165" t="s">
        <v>76</v>
      </c>
      <c r="C169" s="166"/>
      <c r="D169" s="166"/>
      <c r="E169" s="166"/>
      <c r="F169" s="166"/>
    </row>
    <row r="170" ht="15.75" thickBot="1"/>
    <row r="171" spans="3:16" ht="15.75" customHeight="1" thickBot="1" thickTop="1">
      <c r="C171" s="132" t="s">
        <v>103</v>
      </c>
      <c r="D171" s="137"/>
      <c r="E171" s="137">
        <v>47911</v>
      </c>
      <c r="F171" s="137"/>
      <c r="G171" s="138"/>
      <c r="J171" s="147" t="s">
        <v>202</v>
      </c>
      <c r="K171" s="150" t="s">
        <v>200</v>
      </c>
      <c r="L171" s="145" t="s">
        <v>201</v>
      </c>
      <c r="M171" s="152" t="s">
        <v>84</v>
      </c>
      <c r="N171" s="153"/>
      <c r="O171" s="152" t="s">
        <v>85</v>
      </c>
      <c r="P171" s="153"/>
    </row>
    <row r="172" spans="2:16" ht="16.5" thickBot="1" thickTop="1">
      <c r="B172" s="164" t="s">
        <v>95</v>
      </c>
      <c r="C172" s="130"/>
      <c r="E172" s="9">
        <v>2014</v>
      </c>
      <c r="F172" s="9">
        <v>2015</v>
      </c>
      <c r="G172" s="9">
        <v>2016</v>
      </c>
      <c r="J172" s="148"/>
      <c r="K172" s="150"/>
      <c r="L172" s="146"/>
      <c r="M172" s="154"/>
      <c r="N172" s="155"/>
      <c r="O172" s="154"/>
      <c r="P172" s="155"/>
    </row>
    <row r="173" spans="1:16" ht="16.5" thickBot="1" thickTop="1">
      <c r="A173" s="136" t="s">
        <v>1</v>
      </c>
      <c r="B173" s="136"/>
      <c r="C173" s="136"/>
      <c r="D173" s="136"/>
      <c r="E173" s="97">
        <v>732</v>
      </c>
      <c r="F173" s="97">
        <v>842</v>
      </c>
      <c r="G173" s="27">
        <v>968</v>
      </c>
      <c r="J173" s="148"/>
      <c r="K173" s="150"/>
      <c r="L173" s="146"/>
      <c r="M173" s="154"/>
      <c r="N173" s="155"/>
      <c r="O173" s="154"/>
      <c r="P173" s="155"/>
    </row>
    <row r="174" spans="1:16" ht="16.5" thickBot="1" thickTop="1">
      <c r="A174" s="136" t="s">
        <v>9</v>
      </c>
      <c r="B174" s="136"/>
      <c r="C174" s="136"/>
      <c r="D174" s="136"/>
      <c r="E174" s="97">
        <v>2011</v>
      </c>
      <c r="F174" s="97">
        <v>2289</v>
      </c>
      <c r="G174" s="27">
        <v>2504</v>
      </c>
      <c r="J174" s="148"/>
      <c r="K174" s="150"/>
      <c r="L174" s="146"/>
      <c r="M174" s="154"/>
      <c r="N174" s="155"/>
      <c r="O174" s="154"/>
      <c r="P174" s="155"/>
    </row>
    <row r="175" spans="1:16" ht="16.5" thickBot="1" thickTop="1">
      <c r="A175" s="136" t="s">
        <v>3</v>
      </c>
      <c r="B175" s="136"/>
      <c r="C175" s="136"/>
      <c r="D175" s="136"/>
      <c r="E175" s="97">
        <v>2743</v>
      </c>
      <c r="F175" s="97">
        <v>3131</v>
      </c>
      <c r="G175" s="27">
        <v>3472</v>
      </c>
      <c r="J175" s="148"/>
      <c r="K175" s="150"/>
      <c r="L175" s="146"/>
      <c r="M175" s="154"/>
      <c r="N175" s="155"/>
      <c r="O175" s="154"/>
      <c r="P175" s="155"/>
    </row>
    <row r="176" spans="1:16" ht="16.5" thickBot="1" thickTop="1">
      <c r="A176" s="136" t="s">
        <v>4</v>
      </c>
      <c r="B176" s="136"/>
      <c r="C176" s="136"/>
      <c r="D176" s="136"/>
      <c r="E176" s="97">
        <v>842</v>
      </c>
      <c r="F176" s="97">
        <v>968</v>
      </c>
      <c r="G176" s="109">
        <f>G175-G177</f>
        <v>1105.8348623853212</v>
      </c>
      <c r="J176" s="148"/>
      <c r="K176" s="150"/>
      <c r="L176" s="146"/>
      <c r="M176" s="156"/>
      <c r="N176" s="157"/>
      <c r="O176" s="156"/>
      <c r="P176" s="157"/>
    </row>
    <row r="177" spans="1:16" ht="16.5" thickBot="1" thickTop="1">
      <c r="A177" s="136" t="s">
        <v>5</v>
      </c>
      <c r="B177" s="136"/>
      <c r="C177" s="136"/>
      <c r="D177" s="136"/>
      <c r="E177" s="97">
        <f>E175-E176</f>
        <v>1901</v>
      </c>
      <c r="F177" s="97">
        <f>F175-F176</f>
        <v>2163</v>
      </c>
      <c r="G177" s="109">
        <f>K179*G174/100</f>
        <v>2366.1651376146788</v>
      </c>
      <c r="J177" s="149"/>
      <c r="K177" s="150"/>
      <c r="L177" s="146"/>
      <c r="M177" s="20" t="s">
        <v>100</v>
      </c>
      <c r="N177" s="21" t="s">
        <v>101</v>
      </c>
      <c r="O177" s="20" t="s">
        <v>100</v>
      </c>
      <c r="P177" s="21" t="s">
        <v>101</v>
      </c>
    </row>
    <row r="178" spans="1:16" ht="16.5" thickBot="1" thickTop="1">
      <c r="A178" s="136" t="s">
        <v>6</v>
      </c>
      <c r="B178" s="136"/>
      <c r="C178" s="136"/>
      <c r="D178" s="136"/>
      <c r="E178" s="97">
        <v>3</v>
      </c>
      <c r="F178" s="97">
        <v>3</v>
      </c>
      <c r="G178" s="27">
        <v>3</v>
      </c>
      <c r="I178" s="2">
        <v>2014</v>
      </c>
      <c r="J178" s="16">
        <f>E176*100/E175</f>
        <v>30.69631790010937</v>
      </c>
      <c r="K178" s="17">
        <f>E177*100/E174</f>
        <v>94.53008453505718</v>
      </c>
      <c r="L178" s="40">
        <f>E176*365/E177/365</f>
        <v>0.4429247764334561</v>
      </c>
      <c r="M178" s="22">
        <f>E175/E178</f>
        <v>914.3333333333334</v>
      </c>
      <c r="N178" s="22">
        <f>E175/E179</f>
        <v>914.3333333333334</v>
      </c>
      <c r="O178" s="22">
        <f>100000*E178/E171</f>
        <v>6.261610068668991</v>
      </c>
      <c r="P178" s="22">
        <f>100000*E179/E171</f>
        <v>6.261610068668991</v>
      </c>
    </row>
    <row r="179" spans="1:16" ht="16.5" thickBot="1" thickTop="1">
      <c r="A179" s="136" t="s">
        <v>7</v>
      </c>
      <c r="B179" s="136"/>
      <c r="C179" s="136"/>
      <c r="D179" s="136"/>
      <c r="E179" s="97">
        <v>3</v>
      </c>
      <c r="F179" s="97">
        <v>3</v>
      </c>
      <c r="G179" s="114">
        <v>2</v>
      </c>
      <c r="I179" s="2">
        <v>2015</v>
      </c>
      <c r="J179" s="18">
        <f>F176*100/F175</f>
        <v>30.916640051101883</v>
      </c>
      <c r="K179" s="17">
        <f>F177*100/F174</f>
        <v>94.4954128440367</v>
      </c>
      <c r="L179" s="40">
        <f>F176*365/F177/365</f>
        <v>0.44752658344891355</v>
      </c>
      <c r="M179" s="22">
        <f>F175/F178</f>
        <v>1043.6666666666667</v>
      </c>
      <c r="N179" s="22">
        <f>F175/F179</f>
        <v>1043.6666666666667</v>
      </c>
      <c r="O179" s="22">
        <f>100000*F178/E171</f>
        <v>6.261610068668991</v>
      </c>
      <c r="P179" s="22">
        <f>100000*F179/E171</f>
        <v>6.261610068668991</v>
      </c>
    </row>
    <row r="180" spans="1:16" ht="16.5" thickBot="1" thickTop="1">
      <c r="A180" s="133" t="s">
        <v>199</v>
      </c>
      <c r="B180" s="133"/>
      <c r="C180" s="133"/>
      <c r="D180" s="133"/>
      <c r="E180" s="133"/>
      <c r="F180" s="122">
        <v>45</v>
      </c>
      <c r="G180" s="124"/>
      <c r="I180" s="15">
        <v>2016</v>
      </c>
      <c r="J180" s="19">
        <f>G176*100/G175</f>
        <v>31.850082441973537</v>
      </c>
      <c r="K180" s="26"/>
      <c r="L180" s="41">
        <f>G176*365/G177/365</f>
        <v>0.4673532057445951</v>
      </c>
      <c r="M180" s="23">
        <f>G175/G178</f>
        <v>1157.3333333333333</v>
      </c>
      <c r="N180" s="23">
        <f>G175/G179</f>
        <v>1736</v>
      </c>
      <c r="O180" s="23">
        <f>100000*G178/E171</f>
        <v>6.261610068668991</v>
      </c>
      <c r="P180" s="23">
        <f>100000*G179/E171</f>
        <v>4.174406712445994</v>
      </c>
    </row>
    <row r="181" spans="1:7" ht="16.5" thickBot="1" thickTop="1">
      <c r="A181" s="134" t="s">
        <v>198</v>
      </c>
      <c r="B181" s="135"/>
      <c r="C181" s="135"/>
      <c r="D181" s="135"/>
      <c r="E181" s="135"/>
      <c r="F181" s="123">
        <v>6</v>
      </c>
      <c r="G181" s="124"/>
    </row>
    <row r="182" ht="15.75" thickTop="1"/>
    <row r="183" spans="2:6" ht="21">
      <c r="B183" s="165" t="s">
        <v>77</v>
      </c>
      <c r="C183" s="166"/>
      <c r="D183" s="166"/>
      <c r="E183" s="166"/>
      <c r="F183" s="166"/>
    </row>
    <row r="184" ht="15.75" thickBot="1"/>
    <row r="185" spans="3:16" ht="15.75" customHeight="1" thickBot="1" thickTop="1">
      <c r="C185" s="132" t="s">
        <v>103</v>
      </c>
      <c r="D185" s="137"/>
      <c r="E185" s="137">
        <v>73998</v>
      </c>
      <c r="F185" s="137"/>
      <c r="G185" s="138"/>
      <c r="J185" s="147" t="s">
        <v>202</v>
      </c>
      <c r="K185" s="150" t="s">
        <v>200</v>
      </c>
      <c r="L185" s="145" t="s">
        <v>201</v>
      </c>
      <c r="M185" s="152" t="s">
        <v>84</v>
      </c>
      <c r="N185" s="153"/>
      <c r="O185" s="152" t="s">
        <v>85</v>
      </c>
      <c r="P185" s="153"/>
    </row>
    <row r="186" spans="2:16" ht="16.5" thickBot="1" thickTop="1">
      <c r="B186" s="129" t="s">
        <v>96</v>
      </c>
      <c r="C186" s="130"/>
      <c r="E186" s="9">
        <v>2014</v>
      </c>
      <c r="F186" s="9">
        <v>2015</v>
      </c>
      <c r="G186" s="9">
        <v>2016</v>
      </c>
      <c r="J186" s="148"/>
      <c r="K186" s="150"/>
      <c r="L186" s="146"/>
      <c r="M186" s="154"/>
      <c r="N186" s="155"/>
      <c r="O186" s="154"/>
      <c r="P186" s="155"/>
    </row>
    <row r="187" spans="1:16" ht="16.5" thickBot="1" thickTop="1">
      <c r="A187" s="136" t="s">
        <v>1</v>
      </c>
      <c r="B187" s="136"/>
      <c r="C187" s="136"/>
      <c r="D187" s="136"/>
      <c r="E187" s="97">
        <v>106</v>
      </c>
      <c r="F187" s="97">
        <v>154</v>
      </c>
      <c r="G187" s="27">
        <v>73</v>
      </c>
      <c r="J187" s="148"/>
      <c r="K187" s="150"/>
      <c r="L187" s="146"/>
      <c r="M187" s="154"/>
      <c r="N187" s="155"/>
      <c r="O187" s="154"/>
      <c r="P187" s="155"/>
    </row>
    <row r="188" spans="1:16" ht="16.5" thickBot="1" thickTop="1">
      <c r="A188" s="136" t="s">
        <v>9</v>
      </c>
      <c r="B188" s="136"/>
      <c r="C188" s="136"/>
      <c r="D188" s="136"/>
      <c r="E188" s="97">
        <v>635</v>
      </c>
      <c r="F188" s="97">
        <v>544</v>
      </c>
      <c r="G188" s="27">
        <v>592</v>
      </c>
      <c r="J188" s="148"/>
      <c r="K188" s="150"/>
      <c r="L188" s="146"/>
      <c r="M188" s="154"/>
      <c r="N188" s="155"/>
      <c r="O188" s="154"/>
      <c r="P188" s="155"/>
    </row>
    <row r="189" spans="1:16" ht="16.5" thickBot="1" thickTop="1">
      <c r="A189" s="136" t="s">
        <v>3</v>
      </c>
      <c r="B189" s="136"/>
      <c r="C189" s="136"/>
      <c r="D189" s="136"/>
      <c r="E189" s="97">
        <v>741</v>
      </c>
      <c r="F189" s="97">
        <v>698</v>
      </c>
      <c r="G189" s="27">
        <v>665</v>
      </c>
      <c r="J189" s="148"/>
      <c r="K189" s="150"/>
      <c r="L189" s="146"/>
      <c r="M189" s="154"/>
      <c r="N189" s="155"/>
      <c r="O189" s="154"/>
      <c r="P189" s="155"/>
    </row>
    <row r="190" spans="1:16" ht="16.5" thickBot="1" thickTop="1">
      <c r="A190" s="136" t="s">
        <v>4</v>
      </c>
      <c r="B190" s="136"/>
      <c r="C190" s="136"/>
      <c r="D190" s="136"/>
      <c r="E190" s="97">
        <v>154</v>
      </c>
      <c r="F190" s="97">
        <v>73</v>
      </c>
      <c r="G190" s="109">
        <f>G189-G191</f>
        <v>-15.147058823529392</v>
      </c>
      <c r="J190" s="148"/>
      <c r="K190" s="150"/>
      <c r="L190" s="146"/>
      <c r="M190" s="156"/>
      <c r="N190" s="157"/>
      <c r="O190" s="156"/>
      <c r="P190" s="157"/>
    </row>
    <row r="191" spans="1:16" ht="16.5" thickBot="1" thickTop="1">
      <c r="A191" s="136" t="s">
        <v>5</v>
      </c>
      <c r="B191" s="136"/>
      <c r="C191" s="136"/>
      <c r="D191" s="136"/>
      <c r="E191" s="97">
        <f>E189-E190</f>
        <v>587</v>
      </c>
      <c r="F191" s="97">
        <f>F189-F190</f>
        <v>625</v>
      </c>
      <c r="G191" s="109">
        <f>K193*G188/100</f>
        <v>680.1470588235294</v>
      </c>
      <c r="J191" s="149"/>
      <c r="K191" s="150"/>
      <c r="L191" s="146"/>
      <c r="M191" s="20" t="s">
        <v>100</v>
      </c>
      <c r="N191" s="21" t="s">
        <v>101</v>
      </c>
      <c r="O191" s="20" t="s">
        <v>100</v>
      </c>
      <c r="P191" s="21" t="s">
        <v>101</v>
      </c>
    </row>
    <row r="192" spans="1:16" ht="16.5" thickBot="1" thickTop="1">
      <c r="A192" s="136" t="s">
        <v>6</v>
      </c>
      <c r="B192" s="136"/>
      <c r="C192" s="136"/>
      <c r="D192" s="136"/>
      <c r="E192" s="97">
        <v>4</v>
      </c>
      <c r="F192" s="97">
        <v>3</v>
      </c>
      <c r="G192" s="27">
        <v>3</v>
      </c>
      <c r="I192" s="2">
        <v>2014</v>
      </c>
      <c r="J192" s="16">
        <f>E190*100/E189</f>
        <v>20.78272604588394</v>
      </c>
      <c r="K192" s="17">
        <f>E191*100/E188</f>
        <v>92.44094488188976</v>
      </c>
      <c r="L192" s="40">
        <f>E190*365/E191/365</f>
        <v>0.262350936967632</v>
      </c>
      <c r="M192" s="22">
        <f>E189/E192</f>
        <v>185.25</v>
      </c>
      <c r="N192" s="22">
        <f>E189/E193</f>
        <v>247</v>
      </c>
      <c r="O192" s="22">
        <f>100000*E192/E185</f>
        <v>5.40555150139193</v>
      </c>
      <c r="P192" s="22">
        <f>100000*E193/E185</f>
        <v>4.054163626043947</v>
      </c>
    </row>
    <row r="193" spans="1:16" ht="16.5" thickBot="1" thickTop="1">
      <c r="A193" s="136" t="s">
        <v>7</v>
      </c>
      <c r="B193" s="136"/>
      <c r="C193" s="136"/>
      <c r="D193" s="136"/>
      <c r="E193" s="97">
        <v>3</v>
      </c>
      <c r="F193" s="97">
        <v>3</v>
      </c>
      <c r="G193" s="114">
        <v>3</v>
      </c>
      <c r="I193" s="2">
        <v>2015</v>
      </c>
      <c r="J193" s="18">
        <f>F190*100/F189</f>
        <v>10.458452722063038</v>
      </c>
      <c r="K193" s="17">
        <f>F191*100/F188</f>
        <v>114.88970588235294</v>
      </c>
      <c r="L193" s="40">
        <f>F190*365/F191/365</f>
        <v>0.1168</v>
      </c>
      <c r="M193" s="22">
        <f>F189/F192</f>
        <v>232.66666666666666</v>
      </c>
      <c r="N193" s="22">
        <f>F189/F193</f>
        <v>232.66666666666666</v>
      </c>
      <c r="O193" s="22">
        <f>100000*F192/E185</f>
        <v>4.054163626043947</v>
      </c>
      <c r="P193" s="22">
        <f>100000*F193/E185</f>
        <v>4.054163626043947</v>
      </c>
    </row>
    <row r="194" spans="1:16" ht="16.5" thickBot="1" thickTop="1">
      <c r="A194" s="133" t="s">
        <v>199</v>
      </c>
      <c r="B194" s="133"/>
      <c r="C194" s="133"/>
      <c r="D194" s="133"/>
      <c r="E194" s="133"/>
      <c r="F194" s="122">
        <v>5</v>
      </c>
      <c r="G194" s="124"/>
      <c r="I194" s="15">
        <v>2016</v>
      </c>
      <c r="J194" s="19">
        <f>G190*100/G189</f>
        <v>-2.277753206545773</v>
      </c>
      <c r="K194" s="26"/>
      <c r="L194" s="41">
        <f>G190*365/G191/365</f>
        <v>-0.02227027027027024</v>
      </c>
      <c r="M194" s="23">
        <f>G189/G192</f>
        <v>221.66666666666666</v>
      </c>
      <c r="N194" s="23">
        <f>G189/G193</f>
        <v>221.66666666666666</v>
      </c>
      <c r="O194" s="23">
        <f>100000*G192/E185</f>
        <v>4.054163626043947</v>
      </c>
      <c r="P194" s="23">
        <f>100000*G193/E185</f>
        <v>4.054163626043947</v>
      </c>
    </row>
    <row r="195" spans="1:7" ht="16.5" thickBot="1" thickTop="1">
      <c r="A195" s="134" t="s">
        <v>198</v>
      </c>
      <c r="B195" s="135"/>
      <c r="C195" s="135"/>
      <c r="D195" s="135"/>
      <c r="E195" s="135"/>
      <c r="F195" s="123">
        <v>3</v>
      </c>
      <c r="G195" s="124"/>
    </row>
    <row r="196" ht="15.75" thickTop="1">
      <c r="H196" s="117"/>
    </row>
    <row r="197" spans="2:6" ht="21">
      <c r="B197" s="165" t="s">
        <v>78</v>
      </c>
      <c r="C197" s="166"/>
      <c r="D197" s="166"/>
      <c r="E197" s="166"/>
      <c r="F197" s="166"/>
    </row>
    <row r="198" ht="15.75" thickBot="1"/>
    <row r="199" spans="3:16" ht="15.75" customHeight="1" thickBot="1" thickTop="1">
      <c r="C199" s="132" t="s">
        <v>103</v>
      </c>
      <c r="D199" s="137"/>
      <c r="E199" s="137">
        <v>73998</v>
      </c>
      <c r="F199" s="137"/>
      <c r="G199" s="138"/>
      <c r="J199" s="147" t="s">
        <v>202</v>
      </c>
      <c r="K199" s="150" t="s">
        <v>200</v>
      </c>
      <c r="L199" s="145" t="s">
        <v>201</v>
      </c>
      <c r="M199" s="152" t="s">
        <v>84</v>
      </c>
      <c r="N199" s="153"/>
      <c r="O199" s="152" t="s">
        <v>85</v>
      </c>
      <c r="P199" s="153"/>
    </row>
    <row r="200" spans="2:16" ht="16.5" thickBot="1" thickTop="1">
      <c r="B200" s="164" t="s">
        <v>95</v>
      </c>
      <c r="C200" s="130"/>
      <c r="E200" s="9">
        <v>2014</v>
      </c>
      <c r="F200" s="9">
        <v>2015</v>
      </c>
      <c r="G200" s="9">
        <v>2016</v>
      </c>
      <c r="J200" s="148"/>
      <c r="K200" s="150"/>
      <c r="L200" s="146"/>
      <c r="M200" s="154"/>
      <c r="N200" s="155"/>
      <c r="O200" s="154"/>
      <c r="P200" s="155"/>
    </row>
    <row r="201" spans="1:16" ht="16.5" thickBot="1" thickTop="1">
      <c r="A201" s="136" t="s">
        <v>1</v>
      </c>
      <c r="B201" s="136"/>
      <c r="C201" s="136"/>
      <c r="D201" s="136"/>
      <c r="E201" s="97">
        <v>482</v>
      </c>
      <c r="F201" s="97">
        <v>525</v>
      </c>
      <c r="G201" s="27">
        <v>516</v>
      </c>
      <c r="J201" s="148"/>
      <c r="K201" s="150"/>
      <c r="L201" s="146"/>
      <c r="M201" s="154"/>
      <c r="N201" s="155"/>
      <c r="O201" s="154"/>
      <c r="P201" s="155"/>
    </row>
    <row r="202" spans="1:16" ht="16.5" thickBot="1" thickTop="1">
      <c r="A202" s="136" t="s">
        <v>9</v>
      </c>
      <c r="B202" s="136"/>
      <c r="C202" s="136"/>
      <c r="D202" s="136"/>
      <c r="E202" s="97">
        <v>1999</v>
      </c>
      <c r="F202" s="97">
        <v>2238</v>
      </c>
      <c r="G202" s="27">
        <v>2352</v>
      </c>
      <c r="J202" s="148"/>
      <c r="K202" s="150"/>
      <c r="L202" s="146"/>
      <c r="M202" s="154"/>
      <c r="N202" s="155"/>
      <c r="O202" s="154"/>
      <c r="P202" s="155"/>
    </row>
    <row r="203" spans="1:16" ht="16.5" thickBot="1" thickTop="1">
      <c r="A203" s="136" t="s">
        <v>3</v>
      </c>
      <c r="B203" s="136"/>
      <c r="C203" s="136"/>
      <c r="D203" s="136"/>
      <c r="E203" s="97">
        <v>2495</v>
      </c>
      <c r="F203" s="97">
        <v>2763</v>
      </c>
      <c r="G203" s="27">
        <v>2868</v>
      </c>
      <c r="J203" s="148"/>
      <c r="K203" s="150"/>
      <c r="L203" s="146"/>
      <c r="M203" s="154"/>
      <c r="N203" s="155"/>
      <c r="O203" s="154"/>
      <c r="P203" s="155"/>
    </row>
    <row r="204" spans="1:16" ht="16.5" thickBot="1" thickTop="1">
      <c r="A204" s="136" t="s">
        <v>4</v>
      </c>
      <c r="B204" s="136"/>
      <c r="C204" s="136"/>
      <c r="D204" s="136"/>
      <c r="E204" s="97">
        <v>525</v>
      </c>
      <c r="F204" s="97">
        <v>516</v>
      </c>
      <c r="G204" s="109">
        <f>G203-G205</f>
        <v>506.54155495978557</v>
      </c>
      <c r="J204" s="148"/>
      <c r="K204" s="150"/>
      <c r="L204" s="146"/>
      <c r="M204" s="156"/>
      <c r="N204" s="157"/>
      <c r="O204" s="156"/>
      <c r="P204" s="157"/>
    </row>
    <row r="205" spans="1:16" ht="16.5" thickBot="1" thickTop="1">
      <c r="A205" s="136" t="s">
        <v>5</v>
      </c>
      <c r="B205" s="136"/>
      <c r="C205" s="136"/>
      <c r="D205" s="136"/>
      <c r="E205" s="97">
        <f>E203-E204</f>
        <v>1970</v>
      </c>
      <c r="F205" s="97">
        <f>F203-F204</f>
        <v>2247</v>
      </c>
      <c r="G205" s="109">
        <f>K207*G202/100</f>
        <v>2361.4584450402144</v>
      </c>
      <c r="J205" s="149"/>
      <c r="K205" s="150"/>
      <c r="L205" s="146"/>
      <c r="M205" s="20" t="s">
        <v>100</v>
      </c>
      <c r="N205" s="21" t="s">
        <v>101</v>
      </c>
      <c r="O205" s="20" t="s">
        <v>100</v>
      </c>
      <c r="P205" s="21" t="s">
        <v>101</v>
      </c>
    </row>
    <row r="206" spans="1:16" ht="16.5" thickBot="1" thickTop="1">
      <c r="A206" s="136" t="s">
        <v>6</v>
      </c>
      <c r="B206" s="136"/>
      <c r="C206" s="136"/>
      <c r="D206" s="136"/>
      <c r="E206" s="97">
        <v>5</v>
      </c>
      <c r="F206" s="97">
        <v>5</v>
      </c>
      <c r="G206" s="27">
        <v>5</v>
      </c>
      <c r="I206" s="2">
        <v>2014</v>
      </c>
      <c r="J206" s="16">
        <f>E204*100/E203</f>
        <v>21.04208416833667</v>
      </c>
      <c r="K206" s="17">
        <f>E205*100/E202</f>
        <v>98.54927463731866</v>
      </c>
      <c r="L206" s="40">
        <f>E204*365/E205/365</f>
        <v>0.26649746192893403</v>
      </c>
      <c r="M206" s="22">
        <f>E203/E206</f>
        <v>499</v>
      </c>
      <c r="N206" s="22">
        <f>E203/E207</f>
        <v>623.75</v>
      </c>
      <c r="O206" s="22">
        <f>100000*E206/E199</f>
        <v>6.756939376739912</v>
      </c>
      <c r="P206" s="22">
        <f>100000*E207/E199</f>
        <v>5.40555150139193</v>
      </c>
    </row>
    <row r="207" spans="1:16" ht="16.5" thickBot="1" thickTop="1">
      <c r="A207" s="136" t="s">
        <v>7</v>
      </c>
      <c r="B207" s="136"/>
      <c r="C207" s="136"/>
      <c r="D207" s="136"/>
      <c r="E207" s="97">
        <v>4</v>
      </c>
      <c r="F207" s="97">
        <v>4</v>
      </c>
      <c r="G207" s="114">
        <v>4</v>
      </c>
      <c r="I207" s="2">
        <v>2015</v>
      </c>
      <c r="J207" s="18">
        <f>F204*100/F203</f>
        <v>18.675352877307276</v>
      </c>
      <c r="K207" s="17">
        <f>F205*100/F202</f>
        <v>100.40214477211796</v>
      </c>
      <c r="L207" s="40">
        <f>F204*365/F205/365</f>
        <v>0.2296395193591455</v>
      </c>
      <c r="M207" s="22">
        <f>F203/F206</f>
        <v>552.6</v>
      </c>
      <c r="N207" s="22">
        <f>F203/F207</f>
        <v>690.75</v>
      </c>
      <c r="O207" s="22">
        <f>100000*F206/E199</f>
        <v>6.756939376739912</v>
      </c>
      <c r="P207" s="22">
        <f>100000*F207/E199</f>
        <v>5.40555150139193</v>
      </c>
    </row>
    <row r="208" spans="1:16" ht="16.5" thickBot="1" thickTop="1">
      <c r="A208" s="133" t="s">
        <v>199</v>
      </c>
      <c r="B208" s="133"/>
      <c r="C208" s="133"/>
      <c r="D208" s="133"/>
      <c r="E208" s="133"/>
      <c r="F208" s="122">
        <v>25</v>
      </c>
      <c r="G208" s="124"/>
      <c r="I208" s="15">
        <v>2016</v>
      </c>
      <c r="J208" s="19">
        <f>G204*100/G203</f>
        <v>17.661839433744266</v>
      </c>
      <c r="K208" s="26"/>
      <c r="L208" s="41">
        <f>G204*365/G205/365</f>
        <v>0.2145036919974933</v>
      </c>
      <c r="M208" s="23">
        <f>G203/G206</f>
        <v>573.6</v>
      </c>
      <c r="N208" s="23">
        <f>G203/G207</f>
        <v>717</v>
      </c>
      <c r="O208" s="23">
        <f>100000*G206/E199</f>
        <v>6.756939376739912</v>
      </c>
      <c r="P208" s="23">
        <f>100000*G207/E199</f>
        <v>5.40555150139193</v>
      </c>
    </row>
    <row r="209" spans="1:7" ht="16.5" thickBot="1" thickTop="1">
      <c r="A209" s="134" t="s">
        <v>198</v>
      </c>
      <c r="B209" s="135"/>
      <c r="C209" s="135"/>
      <c r="D209" s="135"/>
      <c r="E209" s="135"/>
      <c r="F209" s="123">
        <v>7</v>
      </c>
      <c r="G209" s="124"/>
    </row>
    <row r="210" ht="15.75" thickTop="1"/>
    <row r="211" spans="2:6" ht="21">
      <c r="B211" s="165" t="s">
        <v>79</v>
      </c>
      <c r="C211" s="166"/>
      <c r="D211" s="166"/>
      <c r="E211" s="166"/>
      <c r="F211" s="166"/>
    </row>
    <row r="212" ht="15.75" thickBot="1"/>
    <row r="213" spans="3:16" ht="15.75" customHeight="1" thickBot="1" thickTop="1">
      <c r="C213" s="132" t="s">
        <v>103</v>
      </c>
      <c r="D213" s="137"/>
      <c r="E213" s="137">
        <v>90216</v>
      </c>
      <c r="F213" s="137"/>
      <c r="G213" s="138"/>
      <c r="J213" s="147" t="s">
        <v>202</v>
      </c>
      <c r="K213" s="150" t="s">
        <v>200</v>
      </c>
      <c r="L213" s="145" t="s">
        <v>201</v>
      </c>
      <c r="M213" s="152" t="s">
        <v>84</v>
      </c>
      <c r="N213" s="153"/>
      <c r="O213" s="152" t="s">
        <v>85</v>
      </c>
      <c r="P213" s="153"/>
    </row>
    <row r="214" spans="2:16" ht="16.5" thickBot="1" thickTop="1">
      <c r="B214" s="129" t="s">
        <v>96</v>
      </c>
      <c r="C214" s="130"/>
      <c r="E214" s="9">
        <v>2014</v>
      </c>
      <c r="F214" s="9">
        <v>2015</v>
      </c>
      <c r="G214" s="9">
        <v>2016</v>
      </c>
      <c r="J214" s="148"/>
      <c r="K214" s="150"/>
      <c r="L214" s="146"/>
      <c r="M214" s="154"/>
      <c r="N214" s="155"/>
      <c r="O214" s="154"/>
      <c r="P214" s="155"/>
    </row>
    <row r="215" spans="1:16" ht="16.5" thickBot="1" thickTop="1">
      <c r="A215" s="136" t="s">
        <v>1</v>
      </c>
      <c r="B215" s="136"/>
      <c r="C215" s="136"/>
      <c r="D215" s="136"/>
      <c r="E215" s="97">
        <v>56</v>
      </c>
      <c r="F215" s="97">
        <v>72</v>
      </c>
      <c r="G215" s="27">
        <v>140</v>
      </c>
      <c r="J215" s="148"/>
      <c r="K215" s="150"/>
      <c r="L215" s="146"/>
      <c r="M215" s="154"/>
      <c r="N215" s="155"/>
      <c r="O215" s="154"/>
      <c r="P215" s="155"/>
    </row>
    <row r="216" spans="1:16" ht="16.5" thickBot="1" thickTop="1">
      <c r="A216" s="136" t="s">
        <v>9</v>
      </c>
      <c r="B216" s="136"/>
      <c r="C216" s="136"/>
      <c r="D216" s="136"/>
      <c r="E216" s="97">
        <v>897</v>
      </c>
      <c r="F216" s="97">
        <v>861</v>
      </c>
      <c r="G216" s="27">
        <v>952</v>
      </c>
      <c r="J216" s="148"/>
      <c r="K216" s="150"/>
      <c r="L216" s="146"/>
      <c r="M216" s="154"/>
      <c r="N216" s="155"/>
      <c r="O216" s="154"/>
      <c r="P216" s="155"/>
    </row>
    <row r="217" spans="1:16" ht="16.5" thickBot="1" thickTop="1">
      <c r="A217" s="136" t="s">
        <v>3</v>
      </c>
      <c r="B217" s="136"/>
      <c r="C217" s="136"/>
      <c r="D217" s="136"/>
      <c r="E217" s="97">
        <v>953</v>
      </c>
      <c r="F217" s="97">
        <v>933</v>
      </c>
      <c r="G217" s="27">
        <v>1092</v>
      </c>
      <c r="J217" s="148"/>
      <c r="K217" s="150"/>
      <c r="L217" s="146"/>
      <c r="M217" s="154"/>
      <c r="N217" s="155"/>
      <c r="O217" s="154"/>
      <c r="P217" s="155"/>
    </row>
    <row r="218" spans="1:16" ht="16.5" thickBot="1" thickTop="1">
      <c r="A218" s="136" t="s">
        <v>4</v>
      </c>
      <c r="B218" s="136"/>
      <c r="C218" s="136"/>
      <c r="D218" s="136"/>
      <c r="E218" s="97">
        <v>72</v>
      </c>
      <c r="F218" s="97">
        <v>140</v>
      </c>
      <c r="G218" s="109">
        <f>G217-G219</f>
        <v>215.18699186991876</v>
      </c>
      <c r="J218" s="148"/>
      <c r="K218" s="150"/>
      <c r="L218" s="146"/>
      <c r="M218" s="156"/>
      <c r="N218" s="157"/>
      <c r="O218" s="156"/>
      <c r="P218" s="157"/>
    </row>
    <row r="219" spans="1:16" ht="16.5" thickBot="1" thickTop="1">
      <c r="A219" s="136" t="s">
        <v>5</v>
      </c>
      <c r="B219" s="136"/>
      <c r="C219" s="136"/>
      <c r="D219" s="136"/>
      <c r="E219" s="97">
        <f>E217-E218</f>
        <v>881</v>
      </c>
      <c r="F219" s="97">
        <f>F217-F218</f>
        <v>793</v>
      </c>
      <c r="G219" s="109">
        <f>K221*G216/100</f>
        <v>876.8130081300812</v>
      </c>
      <c r="J219" s="149"/>
      <c r="K219" s="150"/>
      <c r="L219" s="146"/>
      <c r="M219" s="20" t="s">
        <v>100</v>
      </c>
      <c r="N219" s="21" t="s">
        <v>101</v>
      </c>
      <c r="O219" s="20" t="s">
        <v>100</v>
      </c>
      <c r="P219" s="21" t="s">
        <v>101</v>
      </c>
    </row>
    <row r="220" spans="1:16" ht="16.5" thickBot="1" thickTop="1">
      <c r="A220" s="136" t="s">
        <v>6</v>
      </c>
      <c r="B220" s="136"/>
      <c r="C220" s="136"/>
      <c r="D220" s="136"/>
      <c r="E220" s="97">
        <v>4</v>
      </c>
      <c r="F220" s="97">
        <v>4</v>
      </c>
      <c r="G220" s="27">
        <v>4</v>
      </c>
      <c r="I220" s="2">
        <v>2014</v>
      </c>
      <c r="J220" s="16">
        <f>E218*100/E217</f>
        <v>7.555089192025184</v>
      </c>
      <c r="K220" s="17">
        <f>E219*100/E216</f>
        <v>98.21627647714604</v>
      </c>
      <c r="L220" s="40">
        <f>E218*365/E219/365</f>
        <v>0.08172531214528944</v>
      </c>
      <c r="M220" s="22">
        <f>E217/E220</f>
        <v>238.25</v>
      </c>
      <c r="N220" s="22">
        <f>E217/E221</f>
        <v>317.6666666666667</v>
      </c>
      <c r="O220" s="22">
        <f>100000*E220/E213</f>
        <v>4.433803316484881</v>
      </c>
      <c r="P220" s="22">
        <f>100000*E221/E213</f>
        <v>3.3253524873636606</v>
      </c>
    </row>
    <row r="221" spans="1:16" ht="16.5" thickBot="1" thickTop="1">
      <c r="A221" s="136" t="s">
        <v>7</v>
      </c>
      <c r="B221" s="136"/>
      <c r="C221" s="136"/>
      <c r="D221" s="136"/>
      <c r="E221" s="97">
        <v>3</v>
      </c>
      <c r="F221" s="97">
        <v>3</v>
      </c>
      <c r="G221" s="114">
        <v>3</v>
      </c>
      <c r="I221" s="2">
        <v>2015</v>
      </c>
      <c r="J221" s="18">
        <f>F218*100/F217</f>
        <v>15.005359056806002</v>
      </c>
      <c r="K221" s="17">
        <f>F219*100/F216</f>
        <v>92.10220673635308</v>
      </c>
      <c r="L221" s="40">
        <f>F218*365/F219/365</f>
        <v>0.17654476670870112</v>
      </c>
      <c r="M221" s="22">
        <f>F217/F220</f>
        <v>233.25</v>
      </c>
      <c r="N221" s="22">
        <f>F217/F221</f>
        <v>311</v>
      </c>
      <c r="O221" s="22">
        <f>100000*F220/E213</f>
        <v>4.433803316484881</v>
      </c>
      <c r="P221" s="22">
        <f>100000*F221/E213</f>
        <v>3.3253524873636606</v>
      </c>
    </row>
    <row r="222" spans="1:16" ht="16.5" thickBot="1" thickTop="1">
      <c r="A222" s="133" t="s">
        <v>199</v>
      </c>
      <c r="B222" s="133"/>
      <c r="C222" s="133"/>
      <c r="D222" s="133"/>
      <c r="E222" s="133"/>
      <c r="F222" s="122">
        <v>7</v>
      </c>
      <c r="G222" s="124"/>
      <c r="I222" s="15">
        <v>2016</v>
      </c>
      <c r="J222" s="19">
        <f>G218*100/G217</f>
        <v>19.705768486256297</v>
      </c>
      <c r="K222" s="26"/>
      <c r="L222" s="41">
        <f>G218*365/G219/365</f>
        <v>0.24541947926711677</v>
      </c>
      <c r="M222" s="23">
        <f>G217/G220</f>
        <v>273</v>
      </c>
      <c r="N222" s="23">
        <f>G217/G221</f>
        <v>364</v>
      </c>
      <c r="O222" s="23">
        <f>100000*G220/E213</f>
        <v>4.433803316484881</v>
      </c>
      <c r="P222" s="23">
        <f>100000*G221/E213</f>
        <v>3.3253524873636606</v>
      </c>
    </row>
    <row r="223" spans="1:7" ht="16.5" thickBot="1" thickTop="1">
      <c r="A223" s="134" t="s">
        <v>198</v>
      </c>
      <c r="B223" s="135"/>
      <c r="C223" s="135"/>
      <c r="D223" s="135"/>
      <c r="E223" s="135"/>
      <c r="F223" s="123">
        <v>4</v>
      </c>
      <c r="G223" s="124"/>
    </row>
    <row r="224" ht="15.75" thickTop="1"/>
    <row r="225" spans="2:6" ht="21">
      <c r="B225" s="165" t="s">
        <v>80</v>
      </c>
      <c r="C225" s="166"/>
      <c r="D225" s="166"/>
      <c r="E225" s="166"/>
      <c r="F225" s="166"/>
    </row>
    <row r="226" ht="15.75" thickBot="1"/>
    <row r="227" spans="3:16" ht="15.75" customHeight="1" thickBot="1" thickTop="1">
      <c r="C227" s="132" t="s">
        <v>103</v>
      </c>
      <c r="D227" s="137"/>
      <c r="E227" s="137">
        <v>90216</v>
      </c>
      <c r="F227" s="137"/>
      <c r="G227" s="138"/>
      <c r="J227" s="147" t="s">
        <v>202</v>
      </c>
      <c r="K227" s="150" t="s">
        <v>200</v>
      </c>
      <c r="L227" s="145" t="s">
        <v>201</v>
      </c>
      <c r="M227" s="152" t="s">
        <v>84</v>
      </c>
      <c r="N227" s="153"/>
      <c r="O227" s="152" t="s">
        <v>85</v>
      </c>
      <c r="P227" s="153"/>
    </row>
    <row r="228" spans="2:16" ht="16.5" thickBot="1" thickTop="1">
      <c r="B228" s="164" t="s">
        <v>95</v>
      </c>
      <c r="C228" s="130"/>
      <c r="E228" s="9">
        <v>2014</v>
      </c>
      <c r="F228" s="9">
        <v>2015</v>
      </c>
      <c r="G228" s="9">
        <v>2016</v>
      </c>
      <c r="J228" s="148"/>
      <c r="K228" s="150"/>
      <c r="L228" s="146"/>
      <c r="M228" s="154"/>
      <c r="N228" s="155"/>
      <c r="O228" s="154"/>
      <c r="P228" s="155"/>
    </row>
    <row r="229" spans="1:16" ht="16.5" thickBot="1" thickTop="1">
      <c r="A229" s="136" t="s">
        <v>1</v>
      </c>
      <c r="B229" s="136"/>
      <c r="C229" s="136"/>
      <c r="D229" s="136"/>
      <c r="E229" s="97">
        <v>842</v>
      </c>
      <c r="F229" s="97">
        <v>1224</v>
      </c>
      <c r="G229" s="27">
        <v>1185</v>
      </c>
      <c r="J229" s="148"/>
      <c r="K229" s="150"/>
      <c r="L229" s="146"/>
      <c r="M229" s="154"/>
      <c r="N229" s="155"/>
      <c r="O229" s="154"/>
      <c r="P229" s="155"/>
    </row>
    <row r="230" spans="1:16" ht="16.5" thickBot="1" thickTop="1">
      <c r="A230" s="136" t="s">
        <v>9</v>
      </c>
      <c r="B230" s="136"/>
      <c r="C230" s="136"/>
      <c r="D230" s="136"/>
      <c r="E230" s="97">
        <v>2432</v>
      </c>
      <c r="F230" s="97">
        <v>2628</v>
      </c>
      <c r="G230" s="27">
        <v>2540</v>
      </c>
      <c r="J230" s="148"/>
      <c r="K230" s="150"/>
      <c r="L230" s="146"/>
      <c r="M230" s="154"/>
      <c r="N230" s="155"/>
      <c r="O230" s="154"/>
      <c r="P230" s="155"/>
    </row>
    <row r="231" spans="1:16" ht="16.5" thickBot="1" thickTop="1">
      <c r="A231" s="136" t="s">
        <v>3</v>
      </c>
      <c r="B231" s="136"/>
      <c r="C231" s="136"/>
      <c r="D231" s="136"/>
      <c r="E231" s="97">
        <v>3274</v>
      </c>
      <c r="F231" s="97">
        <v>3852</v>
      </c>
      <c r="G231" s="27">
        <v>3725</v>
      </c>
      <c r="J231" s="148"/>
      <c r="K231" s="150"/>
      <c r="L231" s="146"/>
      <c r="M231" s="154"/>
      <c r="N231" s="155"/>
      <c r="O231" s="154"/>
      <c r="P231" s="155"/>
    </row>
    <row r="232" spans="1:16" ht="16.5" thickBot="1" thickTop="1">
      <c r="A232" s="136" t="s">
        <v>4</v>
      </c>
      <c r="B232" s="136"/>
      <c r="C232" s="136"/>
      <c r="D232" s="136"/>
      <c r="E232" s="97">
        <v>1224</v>
      </c>
      <c r="F232" s="97">
        <v>1185</v>
      </c>
      <c r="G232" s="109">
        <f>G231-G233</f>
        <v>1147.3059360730595</v>
      </c>
      <c r="J232" s="148"/>
      <c r="K232" s="150"/>
      <c r="L232" s="146"/>
      <c r="M232" s="156"/>
      <c r="N232" s="157"/>
      <c r="O232" s="156"/>
      <c r="P232" s="157"/>
    </row>
    <row r="233" spans="1:16" ht="16.5" thickBot="1" thickTop="1">
      <c r="A233" s="136" t="s">
        <v>5</v>
      </c>
      <c r="B233" s="136"/>
      <c r="C233" s="136"/>
      <c r="D233" s="136"/>
      <c r="E233" s="97">
        <f>E231-E232</f>
        <v>2050</v>
      </c>
      <c r="F233" s="97">
        <f>F231-F232</f>
        <v>2667</v>
      </c>
      <c r="G233" s="109">
        <f>K235*G230/100</f>
        <v>2577.6940639269405</v>
      </c>
      <c r="J233" s="149"/>
      <c r="K233" s="150"/>
      <c r="L233" s="146"/>
      <c r="M233" s="20" t="s">
        <v>100</v>
      </c>
      <c r="N233" s="21" t="s">
        <v>101</v>
      </c>
      <c r="O233" s="20" t="s">
        <v>100</v>
      </c>
      <c r="P233" s="21" t="s">
        <v>101</v>
      </c>
    </row>
    <row r="234" spans="1:16" ht="16.5" thickBot="1" thickTop="1">
      <c r="A234" s="136" t="s">
        <v>6</v>
      </c>
      <c r="B234" s="136"/>
      <c r="C234" s="136"/>
      <c r="D234" s="136"/>
      <c r="E234" s="97">
        <v>6</v>
      </c>
      <c r="F234" s="97">
        <v>6</v>
      </c>
      <c r="G234" s="27">
        <v>6</v>
      </c>
      <c r="I234" s="2">
        <v>2014</v>
      </c>
      <c r="J234" s="16">
        <f>E232*100/E231</f>
        <v>37.38546120952963</v>
      </c>
      <c r="K234" s="17">
        <f>E233*100/E230</f>
        <v>84.29276315789474</v>
      </c>
      <c r="L234" s="40">
        <f>E232*365/E233/365</f>
        <v>0.5970731707317073</v>
      </c>
      <c r="M234" s="22">
        <f>E231/E234</f>
        <v>545.6666666666666</v>
      </c>
      <c r="N234" s="22">
        <f>E231/E235</f>
        <v>818.5</v>
      </c>
      <c r="O234" s="22">
        <f>100000*E234/E227</f>
        <v>6.650704974727321</v>
      </c>
      <c r="P234" s="22">
        <f>100000*E235/E227</f>
        <v>4.433803316484881</v>
      </c>
    </row>
    <row r="235" spans="1:16" ht="16.5" thickBot="1" thickTop="1">
      <c r="A235" s="136" t="s">
        <v>7</v>
      </c>
      <c r="B235" s="136"/>
      <c r="C235" s="136"/>
      <c r="D235" s="136"/>
      <c r="E235" s="97">
        <v>4</v>
      </c>
      <c r="F235" s="97">
        <v>4</v>
      </c>
      <c r="G235" s="114">
        <v>4</v>
      </c>
      <c r="I235" s="2">
        <v>2015</v>
      </c>
      <c r="J235" s="18">
        <f>F232*100/F231</f>
        <v>30.76323987538941</v>
      </c>
      <c r="K235" s="17">
        <f>F233*100/F230</f>
        <v>101.48401826484019</v>
      </c>
      <c r="L235" s="40">
        <f>F232*365/F233/365</f>
        <v>0.4443194600674915</v>
      </c>
      <c r="M235" s="22">
        <f>F231/F234</f>
        <v>642</v>
      </c>
      <c r="N235" s="22">
        <f>F231/F235</f>
        <v>963</v>
      </c>
      <c r="O235" s="22">
        <f>100000*F234/E227</f>
        <v>6.650704974727321</v>
      </c>
      <c r="P235" s="22">
        <f>100000*F235/E227</f>
        <v>4.433803316484881</v>
      </c>
    </row>
    <row r="236" spans="1:16" ht="16.5" thickBot="1" thickTop="1">
      <c r="A236" s="133" t="s">
        <v>199</v>
      </c>
      <c r="B236" s="133"/>
      <c r="C236" s="133"/>
      <c r="D236" s="133"/>
      <c r="E236" s="133"/>
      <c r="F236" s="122">
        <v>28</v>
      </c>
      <c r="G236" s="124"/>
      <c r="I236" s="15">
        <v>2016</v>
      </c>
      <c r="J236" s="19">
        <f>G232*100/G231</f>
        <v>30.800159357666026</v>
      </c>
      <c r="K236" s="26"/>
      <c r="L236" s="41">
        <f>G232*365/G233/365</f>
        <v>0.44509003303720895</v>
      </c>
      <c r="M236" s="23">
        <f>G231/G234</f>
        <v>620.8333333333334</v>
      </c>
      <c r="N236" s="23">
        <f>G231/G235</f>
        <v>931.25</v>
      </c>
      <c r="O236" s="23">
        <f>100000*G234/E227</f>
        <v>6.650704974727321</v>
      </c>
      <c r="P236" s="23">
        <f>100000*G235/E227</f>
        <v>4.433803316484881</v>
      </c>
    </row>
    <row r="237" spans="1:7" ht="16.5" thickBot="1" thickTop="1">
      <c r="A237" s="134" t="s">
        <v>198</v>
      </c>
      <c r="B237" s="135"/>
      <c r="C237" s="135"/>
      <c r="D237" s="135"/>
      <c r="E237" s="135"/>
      <c r="F237" s="123">
        <v>7</v>
      </c>
      <c r="G237" s="124"/>
    </row>
    <row r="238" ht="15.75" thickTop="1"/>
    <row r="239" spans="2:6" ht="21">
      <c r="B239" s="165" t="s">
        <v>81</v>
      </c>
      <c r="C239" s="166"/>
      <c r="D239" s="166"/>
      <c r="E239" s="166"/>
      <c r="F239" s="166"/>
    </row>
    <row r="240" ht="15.75" thickBot="1"/>
    <row r="241" spans="3:16" ht="15.75" customHeight="1" thickBot="1" thickTop="1">
      <c r="C241" s="132" t="s">
        <v>103</v>
      </c>
      <c r="D241" s="137"/>
      <c r="E241" s="137">
        <v>103295</v>
      </c>
      <c r="F241" s="137"/>
      <c r="G241" s="138"/>
      <c r="J241" s="147" t="s">
        <v>202</v>
      </c>
      <c r="K241" s="150" t="s">
        <v>200</v>
      </c>
      <c r="L241" s="145" t="s">
        <v>201</v>
      </c>
      <c r="M241" s="152" t="s">
        <v>84</v>
      </c>
      <c r="N241" s="153"/>
      <c r="O241" s="152" t="s">
        <v>85</v>
      </c>
      <c r="P241" s="153"/>
    </row>
    <row r="242" spans="2:16" ht="16.5" thickBot="1" thickTop="1">
      <c r="B242" s="129" t="s">
        <v>96</v>
      </c>
      <c r="C242" s="130"/>
      <c r="E242" s="9">
        <v>2014</v>
      </c>
      <c r="F242" s="9">
        <v>2015</v>
      </c>
      <c r="G242" s="9">
        <v>2016</v>
      </c>
      <c r="J242" s="148"/>
      <c r="K242" s="150"/>
      <c r="L242" s="146"/>
      <c r="M242" s="154"/>
      <c r="N242" s="155"/>
      <c r="O242" s="154"/>
      <c r="P242" s="155"/>
    </row>
    <row r="243" spans="1:16" ht="16.5" thickBot="1" thickTop="1">
      <c r="A243" s="136" t="s">
        <v>1</v>
      </c>
      <c r="B243" s="136"/>
      <c r="C243" s="136"/>
      <c r="D243" s="136"/>
      <c r="E243" s="97">
        <v>42</v>
      </c>
      <c r="F243" s="97">
        <v>36</v>
      </c>
      <c r="G243" s="27">
        <v>123</v>
      </c>
      <c r="J243" s="148"/>
      <c r="K243" s="150"/>
      <c r="L243" s="146"/>
      <c r="M243" s="154"/>
      <c r="N243" s="155"/>
      <c r="O243" s="154"/>
      <c r="P243" s="155"/>
    </row>
    <row r="244" spans="1:16" ht="16.5" thickBot="1" thickTop="1">
      <c r="A244" s="136" t="s">
        <v>9</v>
      </c>
      <c r="B244" s="136"/>
      <c r="C244" s="136"/>
      <c r="D244" s="136"/>
      <c r="E244" s="97">
        <v>1244</v>
      </c>
      <c r="F244" s="97">
        <v>1222</v>
      </c>
      <c r="G244" s="27">
        <v>1268</v>
      </c>
      <c r="J244" s="148"/>
      <c r="K244" s="150"/>
      <c r="L244" s="146"/>
      <c r="M244" s="154"/>
      <c r="N244" s="155"/>
      <c r="O244" s="154"/>
      <c r="P244" s="155"/>
    </row>
    <row r="245" spans="1:16" ht="16.5" thickBot="1" thickTop="1">
      <c r="A245" s="136" t="s">
        <v>3</v>
      </c>
      <c r="B245" s="136"/>
      <c r="C245" s="136"/>
      <c r="D245" s="136"/>
      <c r="E245" s="97">
        <v>1286</v>
      </c>
      <c r="F245" s="97">
        <v>1258</v>
      </c>
      <c r="G245" s="27">
        <v>1391</v>
      </c>
      <c r="J245" s="148"/>
      <c r="K245" s="150"/>
      <c r="L245" s="146"/>
      <c r="M245" s="154"/>
      <c r="N245" s="155"/>
      <c r="O245" s="154"/>
      <c r="P245" s="155"/>
    </row>
    <row r="246" spans="1:16" ht="16.5" thickBot="1" thickTop="1">
      <c r="A246" s="136" t="s">
        <v>4</v>
      </c>
      <c r="B246" s="136"/>
      <c r="C246" s="136"/>
      <c r="D246" s="136"/>
      <c r="E246" s="97">
        <v>36</v>
      </c>
      <c r="F246" s="97">
        <v>123</v>
      </c>
      <c r="G246" s="109">
        <f>G245-G247</f>
        <v>213.27495908346964</v>
      </c>
      <c r="J246" s="148"/>
      <c r="K246" s="150"/>
      <c r="L246" s="146"/>
      <c r="M246" s="156"/>
      <c r="N246" s="157"/>
      <c r="O246" s="156"/>
      <c r="P246" s="157"/>
    </row>
    <row r="247" spans="1:16" ht="16.5" thickBot="1" thickTop="1">
      <c r="A247" s="136" t="s">
        <v>5</v>
      </c>
      <c r="B247" s="136"/>
      <c r="C247" s="136"/>
      <c r="D247" s="136"/>
      <c r="E247" s="97">
        <f>E245-E246</f>
        <v>1250</v>
      </c>
      <c r="F247" s="97">
        <f>F245-F246</f>
        <v>1135</v>
      </c>
      <c r="G247" s="109">
        <f>K249*G244/100</f>
        <v>1177.7250409165304</v>
      </c>
      <c r="J247" s="149"/>
      <c r="K247" s="150"/>
      <c r="L247" s="146"/>
      <c r="M247" s="20" t="s">
        <v>100</v>
      </c>
      <c r="N247" s="21" t="s">
        <v>101</v>
      </c>
      <c r="O247" s="20" t="s">
        <v>100</v>
      </c>
      <c r="P247" s="21" t="s">
        <v>101</v>
      </c>
    </row>
    <row r="248" spans="1:16" ht="16.5" thickBot="1" thickTop="1">
      <c r="A248" s="136" t="s">
        <v>6</v>
      </c>
      <c r="B248" s="136"/>
      <c r="C248" s="136"/>
      <c r="D248" s="136"/>
      <c r="E248" s="97">
        <v>5</v>
      </c>
      <c r="F248" s="97">
        <v>4</v>
      </c>
      <c r="G248" s="27">
        <v>4</v>
      </c>
      <c r="I248" s="2">
        <v>2014</v>
      </c>
      <c r="J248" s="16">
        <f>E246*100/E245</f>
        <v>2.7993779160186625</v>
      </c>
      <c r="K248" s="17">
        <f>E247*100/E244</f>
        <v>100.48231511254019</v>
      </c>
      <c r="L248" s="40">
        <f>E246*365/E247/365</f>
        <v>0.028800000000000003</v>
      </c>
      <c r="M248" s="22">
        <f>E245/E248</f>
        <v>257.2</v>
      </c>
      <c r="N248" s="22">
        <f>E245/E249</f>
        <v>321.5</v>
      </c>
      <c r="O248" s="22">
        <f>100000*E248/E241</f>
        <v>4.84050534875841</v>
      </c>
      <c r="P248" s="22">
        <f>100000*E249/E241</f>
        <v>3.8724042790067283</v>
      </c>
    </row>
    <row r="249" spans="1:16" ht="16.5" thickBot="1" thickTop="1">
      <c r="A249" s="136" t="s">
        <v>7</v>
      </c>
      <c r="B249" s="136"/>
      <c r="C249" s="136"/>
      <c r="D249" s="136"/>
      <c r="E249" s="97">
        <v>4</v>
      </c>
      <c r="F249" s="97">
        <v>3</v>
      </c>
      <c r="G249" s="114">
        <v>2</v>
      </c>
      <c r="I249" s="2">
        <v>2015</v>
      </c>
      <c r="J249" s="18">
        <f>F246*100/F245</f>
        <v>9.777424483306836</v>
      </c>
      <c r="K249" s="17">
        <f>F247*100/F244</f>
        <v>92.88052373158756</v>
      </c>
      <c r="L249" s="40">
        <f>F246*365/F247/365</f>
        <v>0.10837004405286343</v>
      </c>
      <c r="M249" s="22">
        <f>F245/F248</f>
        <v>314.5</v>
      </c>
      <c r="N249" s="22">
        <f>F245/F249</f>
        <v>419.3333333333333</v>
      </c>
      <c r="O249" s="22">
        <f>100000*F248/E241</f>
        <v>3.8724042790067283</v>
      </c>
      <c r="P249" s="22">
        <f>100000*F249/E241</f>
        <v>2.9043032092550463</v>
      </c>
    </row>
    <row r="250" spans="1:16" ht="16.5" thickBot="1" thickTop="1">
      <c r="A250" s="133" t="s">
        <v>199</v>
      </c>
      <c r="B250" s="133"/>
      <c r="C250" s="133"/>
      <c r="D250" s="133"/>
      <c r="E250" s="133"/>
      <c r="F250" s="122">
        <v>13</v>
      </c>
      <c r="G250" s="124"/>
      <c r="I250" s="15">
        <v>2016</v>
      </c>
      <c r="J250" s="19">
        <f>G246*100/G245</f>
        <v>15.332491666676468</v>
      </c>
      <c r="K250" s="26"/>
      <c r="L250" s="41">
        <f>G246*365/G247/365</f>
        <v>0.18109062104809676</v>
      </c>
      <c r="M250" s="23">
        <f>G245/G248</f>
        <v>347.75</v>
      </c>
      <c r="N250" s="23">
        <f>G245/G249</f>
        <v>695.5</v>
      </c>
      <c r="O250" s="23">
        <f>100000*G248/E241</f>
        <v>3.8724042790067283</v>
      </c>
      <c r="P250" s="23">
        <f>100000*G249/E241</f>
        <v>1.9362021395033642</v>
      </c>
    </row>
    <row r="251" spans="1:7" ht="16.5" thickBot="1" thickTop="1">
      <c r="A251" s="134" t="s">
        <v>198</v>
      </c>
      <c r="B251" s="135"/>
      <c r="C251" s="135"/>
      <c r="D251" s="135"/>
      <c r="E251" s="135"/>
      <c r="F251" s="123">
        <v>5</v>
      </c>
      <c r="G251" s="124"/>
    </row>
    <row r="252" ht="15.75" thickTop="1"/>
    <row r="253" spans="2:6" ht="21">
      <c r="B253" s="165" t="s">
        <v>82</v>
      </c>
      <c r="C253" s="166"/>
      <c r="D253" s="166"/>
      <c r="E253" s="166"/>
      <c r="F253" s="166"/>
    </row>
    <row r="254" ht="15.75" customHeight="1" thickBot="1"/>
    <row r="255" spans="3:16" ht="15.75" customHeight="1" thickBot="1" thickTop="1">
      <c r="C255" s="132" t="s">
        <v>103</v>
      </c>
      <c r="D255" s="137"/>
      <c r="E255" s="137">
        <v>73231</v>
      </c>
      <c r="F255" s="137"/>
      <c r="G255" s="138"/>
      <c r="J255" s="147" t="s">
        <v>202</v>
      </c>
      <c r="K255" s="150" t="s">
        <v>200</v>
      </c>
      <c r="L255" s="145" t="s">
        <v>201</v>
      </c>
      <c r="M255" s="152" t="s">
        <v>84</v>
      </c>
      <c r="N255" s="153"/>
      <c r="O255" s="152" t="s">
        <v>85</v>
      </c>
      <c r="P255" s="153"/>
    </row>
    <row r="256" spans="2:16" ht="16.5" customHeight="1" thickBot="1" thickTop="1">
      <c r="B256" s="164" t="s">
        <v>95</v>
      </c>
      <c r="C256" s="130"/>
      <c r="E256" s="9">
        <v>2014</v>
      </c>
      <c r="F256" s="9">
        <v>2015</v>
      </c>
      <c r="G256" s="9">
        <v>2016</v>
      </c>
      <c r="J256" s="148"/>
      <c r="K256" s="150"/>
      <c r="L256" s="146"/>
      <c r="M256" s="154"/>
      <c r="N256" s="155"/>
      <c r="O256" s="154"/>
      <c r="P256" s="155"/>
    </row>
    <row r="257" spans="1:16" ht="16.5" thickBot="1" thickTop="1">
      <c r="A257" s="136" t="s">
        <v>1</v>
      </c>
      <c r="B257" s="136"/>
      <c r="C257" s="136"/>
      <c r="D257" s="136"/>
      <c r="E257" s="97">
        <v>1326</v>
      </c>
      <c r="F257" s="97">
        <v>2073</v>
      </c>
      <c r="G257" s="27">
        <v>2089</v>
      </c>
      <c r="J257" s="148"/>
      <c r="K257" s="150"/>
      <c r="L257" s="146"/>
      <c r="M257" s="154"/>
      <c r="N257" s="155"/>
      <c r="O257" s="154"/>
      <c r="P257" s="155"/>
    </row>
    <row r="258" spans="1:16" ht="16.5" thickBot="1" thickTop="1">
      <c r="A258" s="136" t="s">
        <v>9</v>
      </c>
      <c r="B258" s="136"/>
      <c r="C258" s="136"/>
      <c r="D258" s="136"/>
      <c r="E258" s="97">
        <v>2665</v>
      </c>
      <c r="F258" s="97">
        <v>2637</v>
      </c>
      <c r="G258" s="27">
        <v>2476</v>
      </c>
      <c r="J258" s="148"/>
      <c r="K258" s="150"/>
      <c r="L258" s="146"/>
      <c r="M258" s="154"/>
      <c r="N258" s="155"/>
      <c r="O258" s="154"/>
      <c r="P258" s="155"/>
    </row>
    <row r="259" spans="1:16" ht="16.5" thickBot="1" thickTop="1">
      <c r="A259" s="136" t="s">
        <v>3</v>
      </c>
      <c r="B259" s="136"/>
      <c r="C259" s="136"/>
      <c r="D259" s="136"/>
      <c r="E259" s="97">
        <v>3991</v>
      </c>
      <c r="F259" s="97">
        <v>4623</v>
      </c>
      <c r="G259" s="27">
        <v>4565</v>
      </c>
      <c r="J259" s="148"/>
      <c r="K259" s="150"/>
      <c r="L259" s="146"/>
      <c r="M259" s="154"/>
      <c r="N259" s="155"/>
      <c r="O259" s="154"/>
      <c r="P259" s="155"/>
    </row>
    <row r="260" spans="1:16" ht="16.5" thickBot="1" thickTop="1">
      <c r="A260" s="136" t="s">
        <v>4</v>
      </c>
      <c r="B260" s="136"/>
      <c r="C260" s="136"/>
      <c r="D260" s="136"/>
      <c r="E260" s="97">
        <v>2073</v>
      </c>
      <c r="F260" s="97">
        <v>2089</v>
      </c>
      <c r="G260" s="109">
        <f>G259-G261</f>
        <v>2185.7114144861584</v>
      </c>
      <c r="J260" s="148"/>
      <c r="K260" s="150"/>
      <c r="L260" s="146"/>
      <c r="M260" s="156"/>
      <c r="N260" s="157"/>
      <c r="O260" s="156"/>
      <c r="P260" s="157"/>
    </row>
    <row r="261" spans="1:16" ht="16.5" thickBot="1" thickTop="1">
      <c r="A261" s="136" t="s">
        <v>5</v>
      </c>
      <c r="B261" s="136"/>
      <c r="C261" s="136"/>
      <c r="D261" s="136"/>
      <c r="E261" s="97">
        <f>E259-E260</f>
        <v>1918</v>
      </c>
      <c r="F261" s="97">
        <f>F259-F260</f>
        <v>2534</v>
      </c>
      <c r="G261" s="109">
        <f>K263*G258/100</f>
        <v>2379.2885855138416</v>
      </c>
      <c r="J261" s="149"/>
      <c r="K261" s="150"/>
      <c r="L261" s="146"/>
      <c r="M261" s="20" t="s">
        <v>100</v>
      </c>
      <c r="N261" s="21" t="s">
        <v>101</v>
      </c>
      <c r="O261" s="20" t="s">
        <v>100</v>
      </c>
      <c r="P261" s="21" t="s">
        <v>101</v>
      </c>
    </row>
    <row r="262" spans="1:16" ht="16.5" thickBot="1" thickTop="1">
      <c r="A262" s="136" t="s">
        <v>6</v>
      </c>
      <c r="B262" s="136"/>
      <c r="C262" s="136"/>
      <c r="D262" s="136"/>
      <c r="E262" s="97">
        <v>5</v>
      </c>
      <c r="F262" s="97">
        <v>5</v>
      </c>
      <c r="G262" s="27">
        <v>5</v>
      </c>
      <c r="I262" s="2">
        <v>2014</v>
      </c>
      <c r="J262" s="16">
        <f>E260*100/E259</f>
        <v>51.941869205712855</v>
      </c>
      <c r="K262" s="17">
        <f>E261*100/E258</f>
        <v>71.96998123827392</v>
      </c>
      <c r="L262" s="40">
        <f>E260*365/E261/365</f>
        <v>1.080813347236705</v>
      </c>
      <c r="M262" s="22">
        <f>E259/E262</f>
        <v>798.2</v>
      </c>
      <c r="N262" s="22">
        <f>E259/E263</f>
        <v>1330.3333333333333</v>
      </c>
      <c r="O262" s="22">
        <f>100000*E262/E255</f>
        <v>6.827709576545452</v>
      </c>
      <c r="P262" s="22">
        <f>100000*E263/E255</f>
        <v>4.0966257459272715</v>
      </c>
    </row>
    <row r="263" spans="1:16" ht="16.5" thickBot="1" thickTop="1">
      <c r="A263" s="136" t="s">
        <v>7</v>
      </c>
      <c r="B263" s="136"/>
      <c r="C263" s="136"/>
      <c r="D263" s="136"/>
      <c r="E263" s="97">
        <v>3</v>
      </c>
      <c r="F263" s="97">
        <v>3</v>
      </c>
      <c r="G263" s="114">
        <v>3</v>
      </c>
      <c r="I263" s="2">
        <v>2015</v>
      </c>
      <c r="J263" s="18">
        <f>F260*100/F259</f>
        <v>45.187107938568026</v>
      </c>
      <c r="K263" s="17">
        <f>F261*100/F258</f>
        <v>96.09404626469473</v>
      </c>
      <c r="L263" s="40">
        <f>F260*365/F261/365</f>
        <v>0.8243883188634571</v>
      </c>
      <c r="M263" s="22">
        <f>F259/F262</f>
        <v>924.6</v>
      </c>
      <c r="N263" s="22">
        <f>F259/F263</f>
        <v>1541</v>
      </c>
      <c r="O263" s="22">
        <f>100000*F262/E255</f>
        <v>6.827709576545452</v>
      </c>
      <c r="P263" s="22">
        <f>100000*F263/E255</f>
        <v>4.0966257459272715</v>
      </c>
    </row>
    <row r="264" spans="1:16" ht="16.5" thickBot="1" thickTop="1">
      <c r="A264" s="133" t="s">
        <v>199</v>
      </c>
      <c r="B264" s="133"/>
      <c r="C264" s="133"/>
      <c r="D264" s="133"/>
      <c r="E264" s="133"/>
      <c r="F264" s="122">
        <v>53</v>
      </c>
      <c r="G264" s="124"/>
      <c r="I264" s="15">
        <v>2016</v>
      </c>
      <c r="J264" s="19">
        <f>G260*100/G259</f>
        <v>47.87976811579755</v>
      </c>
      <c r="K264" s="26"/>
      <c r="L264" s="41">
        <f>G260*365/G261/365</f>
        <v>0.9186407347951541</v>
      </c>
      <c r="M264" s="23">
        <f>G259/G262</f>
        <v>913</v>
      </c>
      <c r="N264" s="23">
        <f>G259/G263</f>
        <v>1521.6666666666667</v>
      </c>
      <c r="O264" s="23">
        <f>100000*G262/E255</f>
        <v>6.827709576545452</v>
      </c>
      <c r="P264" s="23">
        <f>100000*G263/E255</f>
        <v>4.0966257459272715</v>
      </c>
    </row>
    <row r="265" spans="1:7" ht="16.5" thickBot="1" thickTop="1">
      <c r="A265" s="134" t="s">
        <v>198</v>
      </c>
      <c r="B265" s="135"/>
      <c r="C265" s="135"/>
      <c r="D265" s="135"/>
      <c r="E265" s="135"/>
      <c r="F265" s="123">
        <v>11</v>
      </c>
      <c r="G265" s="124"/>
    </row>
    <row r="266" ht="15.75" thickTop="1"/>
    <row r="267" spans="2:6" ht="21">
      <c r="B267" s="165" t="s">
        <v>83</v>
      </c>
      <c r="C267" s="166"/>
      <c r="D267" s="166"/>
      <c r="E267" s="166"/>
      <c r="F267" s="166"/>
    </row>
    <row r="268" ht="15.75" thickBot="1"/>
    <row r="269" spans="3:16" ht="15.75" customHeight="1" thickBot="1" thickTop="1">
      <c r="C269" s="132" t="s">
        <v>103</v>
      </c>
      <c r="D269" s="137"/>
      <c r="E269" s="137">
        <v>30064</v>
      </c>
      <c r="F269" s="137"/>
      <c r="G269" s="138"/>
      <c r="J269" s="147" t="s">
        <v>202</v>
      </c>
      <c r="K269" s="150" t="s">
        <v>200</v>
      </c>
      <c r="L269" s="145" t="s">
        <v>201</v>
      </c>
      <c r="M269" s="152" t="s">
        <v>84</v>
      </c>
      <c r="N269" s="153"/>
      <c r="O269" s="152" t="s">
        <v>85</v>
      </c>
      <c r="P269" s="153"/>
    </row>
    <row r="270" spans="2:16" ht="16.5" thickBot="1" thickTop="1">
      <c r="B270" s="164" t="s">
        <v>95</v>
      </c>
      <c r="C270" s="130"/>
      <c r="E270" s="9">
        <v>2014</v>
      </c>
      <c r="F270" s="9">
        <v>2015</v>
      </c>
      <c r="G270" s="9">
        <v>2016</v>
      </c>
      <c r="J270" s="148"/>
      <c r="K270" s="150"/>
      <c r="L270" s="146"/>
      <c r="M270" s="154"/>
      <c r="N270" s="155"/>
      <c r="O270" s="154"/>
      <c r="P270" s="155"/>
    </row>
    <row r="271" spans="1:16" ht="16.5" thickBot="1" thickTop="1">
      <c r="A271" s="136" t="s">
        <v>1</v>
      </c>
      <c r="B271" s="136"/>
      <c r="C271" s="136"/>
      <c r="D271" s="136"/>
      <c r="E271" s="97">
        <v>528</v>
      </c>
      <c r="F271" s="97">
        <v>460</v>
      </c>
      <c r="G271" s="27">
        <v>368</v>
      </c>
      <c r="J271" s="148"/>
      <c r="K271" s="150"/>
      <c r="L271" s="146"/>
      <c r="M271" s="154"/>
      <c r="N271" s="155"/>
      <c r="O271" s="154"/>
      <c r="P271" s="155"/>
    </row>
    <row r="272" spans="1:16" ht="16.5" thickBot="1" thickTop="1">
      <c r="A272" s="136" t="s">
        <v>9</v>
      </c>
      <c r="B272" s="136"/>
      <c r="C272" s="136"/>
      <c r="D272" s="136"/>
      <c r="E272" s="97">
        <v>851</v>
      </c>
      <c r="F272" s="97">
        <v>826</v>
      </c>
      <c r="G272" s="27">
        <v>872</v>
      </c>
      <c r="J272" s="148"/>
      <c r="K272" s="150"/>
      <c r="L272" s="146"/>
      <c r="M272" s="154"/>
      <c r="N272" s="155"/>
      <c r="O272" s="154"/>
      <c r="P272" s="155"/>
    </row>
    <row r="273" spans="1:16" ht="16.5" thickBot="1" thickTop="1">
      <c r="A273" s="136" t="s">
        <v>3</v>
      </c>
      <c r="B273" s="136"/>
      <c r="C273" s="136"/>
      <c r="D273" s="136"/>
      <c r="E273" s="97">
        <v>1379</v>
      </c>
      <c r="F273" s="97">
        <v>1286</v>
      </c>
      <c r="G273" s="27">
        <v>1240</v>
      </c>
      <c r="J273" s="148"/>
      <c r="K273" s="150"/>
      <c r="L273" s="146"/>
      <c r="M273" s="154"/>
      <c r="N273" s="155"/>
      <c r="O273" s="154"/>
      <c r="P273" s="155"/>
    </row>
    <row r="274" spans="1:16" ht="16.5" thickBot="1" thickTop="1">
      <c r="A274" s="136" t="s">
        <v>4</v>
      </c>
      <c r="B274" s="136"/>
      <c r="C274" s="136"/>
      <c r="D274" s="136"/>
      <c r="E274" s="97">
        <v>460</v>
      </c>
      <c r="F274" s="97">
        <v>368</v>
      </c>
      <c r="G274" s="109">
        <f>G273-G275</f>
        <v>270.8765133171913</v>
      </c>
      <c r="J274" s="148"/>
      <c r="K274" s="150"/>
      <c r="L274" s="146"/>
      <c r="M274" s="156"/>
      <c r="N274" s="157"/>
      <c r="O274" s="156"/>
      <c r="P274" s="157"/>
    </row>
    <row r="275" spans="1:16" ht="16.5" thickBot="1" thickTop="1">
      <c r="A275" s="136" t="s">
        <v>5</v>
      </c>
      <c r="B275" s="136"/>
      <c r="C275" s="136"/>
      <c r="D275" s="136"/>
      <c r="E275" s="97">
        <f>E273-E274</f>
        <v>919</v>
      </c>
      <c r="F275" s="97">
        <f>F273-F274</f>
        <v>918</v>
      </c>
      <c r="G275" s="109">
        <f>K277*G272/100</f>
        <v>969.1234866828087</v>
      </c>
      <c r="J275" s="149"/>
      <c r="K275" s="150"/>
      <c r="L275" s="146"/>
      <c r="M275" s="20" t="s">
        <v>100</v>
      </c>
      <c r="N275" s="21" t="s">
        <v>101</v>
      </c>
      <c r="O275" s="20" t="s">
        <v>100</v>
      </c>
      <c r="P275" s="21" t="s">
        <v>101</v>
      </c>
    </row>
    <row r="276" spans="1:16" ht="16.5" thickBot="1" thickTop="1">
      <c r="A276" s="136" t="s">
        <v>6</v>
      </c>
      <c r="B276" s="136"/>
      <c r="C276" s="136"/>
      <c r="D276" s="136"/>
      <c r="E276" s="97">
        <v>1</v>
      </c>
      <c r="F276" s="97">
        <v>1</v>
      </c>
      <c r="G276" s="27">
        <v>1</v>
      </c>
      <c r="I276" s="2">
        <v>2014</v>
      </c>
      <c r="J276" s="16">
        <f>E274*100/E273</f>
        <v>33.35750543872371</v>
      </c>
      <c r="K276" s="17">
        <f>E275*100/E272</f>
        <v>107.99059929494712</v>
      </c>
      <c r="L276" s="40">
        <f>E274*365/E275/365</f>
        <v>0.500544069640914</v>
      </c>
      <c r="M276" s="22">
        <f>E273/E276</f>
        <v>1379</v>
      </c>
      <c r="N276" s="22">
        <f>E273/E277</f>
        <v>1379</v>
      </c>
      <c r="O276" s="22">
        <f>100000*E276/E269</f>
        <v>3.326237360298031</v>
      </c>
      <c r="P276" s="22">
        <f>100000*E277/E269</f>
        <v>3.326237360298031</v>
      </c>
    </row>
    <row r="277" spans="1:16" ht="16.5" thickBot="1" thickTop="1">
      <c r="A277" s="136" t="s">
        <v>7</v>
      </c>
      <c r="B277" s="136"/>
      <c r="C277" s="136"/>
      <c r="D277" s="136"/>
      <c r="E277" s="97">
        <v>1</v>
      </c>
      <c r="F277" s="97">
        <v>1</v>
      </c>
      <c r="G277" s="114">
        <v>1</v>
      </c>
      <c r="I277" s="2">
        <v>2015</v>
      </c>
      <c r="J277" s="18">
        <f>F274*100/F273</f>
        <v>28.615863141524105</v>
      </c>
      <c r="K277" s="17">
        <f>F275*100/F272</f>
        <v>111.13801452784503</v>
      </c>
      <c r="L277" s="40">
        <f>F274*365/F275/365</f>
        <v>0.40087145969498916</v>
      </c>
      <c r="M277" s="22">
        <f>F273/F276</f>
        <v>1286</v>
      </c>
      <c r="N277" s="22">
        <f>F273/F277</f>
        <v>1286</v>
      </c>
      <c r="O277" s="22">
        <f>100000*F276/E269</f>
        <v>3.326237360298031</v>
      </c>
      <c r="P277" s="22">
        <f>100000*F277/E269</f>
        <v>3.326237360298031</v>
      </c>
    </row>
    <row r="278" spans="1:16" ht="16.5" thickBot="1" thickTop="1">
      <c r="A278" s="133" t="s">
        <v>199</v>
      </c>
      <c r="B278" s="133"/>
      <c r="C278" s="133"/>
      <c r="D278" s="133"/>
      <c r="E278" s="133"/>
      <c r="F278" s="122">
        <v>48</v>
      </c>
      <c r="G278" s="124"/>
      <c r="I278" s="15">
        <v>2016</v>
      </c>
      <c r="J278" s="19">
        <f>G274*100/G273</f>
        <v>21.844880106225105</v>
      </c>
      <c r="K278" s="26"/>
      <c r="L278" s="41">
        <f>G274*365/G275/365</f>
        <v>0.2795067058423778</v>
      </c>
      <c r="M278" s="23">
        <f>G273/G276</f>
        <v>1240</v>
      </c>
      <c r="N278" s="23">
        <f>G273/G277</f>
        <v>1240</v>
      </c>
      <c r="O278" s="23">
        <f>100000*G276/E269</f>
        <v>3.326237360298031</v>
      </c>
      <c r="P278" s="23">
        <f>100000*G277/E269</f>
        <v>3.326237360298031</v>
      </c>
    </row>
    <row r="279" spans="1:7" ht="16.5" thickBot="1" thickTop="1">
      <c r="A279" s="134" t="s">
        <v>198</v>
      </c>
      <c r="B279" s="135"/>
      <c r="C279" s="135"/>
      <c r="D279" s="135"/>
      <c r="E279" s="135"/>
      <c r="F279" s="123">
        <v>3</v>
      </c>
      <c r="G279" s="124"/>
    </row>
    <row r="280" ht="15.75" thickTop="1"/>
    <row r="283" spans="1:4" ht="15">
      <c r="A283" s="115" t="s">
        <v>191</v>
      </c>
      <c r="B283" s="115"/>
      <c r="C283" s="115"/>
      <c r="D283" s="116">
        <f>G277+G263+G235+G207+G179+G165+G137+G123+G95+G81+G53+G39</f>
        <v>61</v>
      </c>
    </row>
  </sheetData>
  <sheetProtection/>
  <mergeCells count="360">
    <mergeCell ref="J227:J233"/>
    <mergeCell ref="J241:J247"/>
    <mergeCell ref="J171:J177"/>
    <mergeCell ref="J185:J191"/>
    <mergeCell ref="J199:J205"/>
    <mergeCell ref="J213:J219"/>
    <mergeCell ref="J115:J121"/>
    <mergeCell ref="J129:J135"/>
    <mergeCell ref="J143:J149"/>
    <mergeCell ref="J157:J163"/>
    <mergeCell ref="A274:D274"/>
    <mergeCell ref="A275:D275"/>
    <mergeCell ref="J3:J9"/>
    <mergeCell ref="J17:J23"/>
    <mergeCell ref="J31:J37"/>
    <mergeCell ref="J45:J51"/>
    <mergeCell ref="J59:J65"/>
    <mergeCell ref="J73:J79"/>
    <mergeCell ref="J87:J93"/>
    <mergeCell ref="J101:J107"/>
    <mergeCell ref="A261:D261"/>
    <mergeCell ref="A262:D262"/>
    <mergeCell ref="A263:D263"/>
    <mergeCell ref="B267:F267"/>
    <mergeCell ref="A264:E264"/>
    <mergeCell ref="A265:E265"/>
    <mergeCell ref="A248:D248"/>
    <mergeCell ref="A249:D249"/>
    <mergeCell ref="B253:F253"/>
    <mergeCell ref="B256:C256"/>
    <mergeCell ref="A250:E250"/>
    <mergeCell ref="A251:E251"/>
    <mergeCell ref="C255:D255"/>
    <mergeCell ref="E255:G255"/>
    <mergeCell ref="A244:D244"/>
    <mergeCell ref="A245:D245"/>
    <mergeCell ref="A246:D246"/>
    <mergeCell ref="A247:D247"/>
    <mergeCell ref="A219:D219"/>
    <mergeCell ref="B242:C242"/>
    <mergeCell ref="A243:D243"/>
    <mergeCell ref="B225:F225"/>
    <mergeCell ref="B228:C228"/>
    <mergeCell ref="A229:D229"/>
    <mergeCell ref="A230:D230"/>
    <mergeCell ref="A231:D231"/>
    <mergeCell ref="A232:D232"/>
    <mergeCell ref="A221:D221"/>
    <mergeCell ref="A205:D205"/>
    <mergeCell ref="A206:D206"/>
    <mergeCell ref="A207:D207"/>
    <mergeCell ref="B211:F211"/>
    <mergeCell ref="A209:E209"/>
    <mergeCell ref="A218:D218"/>
    <mergeCell ref="A192:D192"/>
    <mergeCell ref="A193:D193"/>
    <mergeCell ref="B197:F197"/>
    <mergeCell ref="B200:C200"/>
    <mergeCell ref="A202:D202"/>
    <mergeCell ref="B214:C214"/>
    <mergeCell ref="A215:D215"/>
    <mergeCell ref="A216:D216"/>
    <mergeCell ref="A217:D217"/>
    <mergeCell ref="A163:D163"/>
    <mergeCell ref="B186:C186"/>
    <mergeCell ref="A187:D187"/>
    <mergeCell ref="B169:F169"/>
    <mergeCell ref="B172:C172"/>
    <mergeCell ref="A173:D173"/>
    <mergeCell ref="A174:D174"/>
    <mergeCell ref="A177:D177"/>
    <mergeCell ref="A178:D178"/>
    <mergeCell ref="A165:D165"/>
    <mergeCell ref="A149:D149"/>
    <mergeCell ref="A150:D150"/>
    <mergeCell ref="A151:D151"/>
    <mergeCell ref="B155:F155"/>
    <mergeCell ref="A153:E153"/>
    <mergeCell ref="B158:C158"/>
    <mergeCell ref="A159:D159"/>
    <mergeCell ref="A160:D160"/>
    <mergeCell ref="A161:D161"/>
    <mergeCell ref="A162:D162"/>
    <mergeCell ref="A136:D136"/>
    <mergeCell ref="A137:D137"/>
    <mergeCell ref="B141:F141"/>
    <mergeCell ref="B144:C144"/>
    <mergeCell ref="A138:E138"/>
    <mergeCell ref="A139:E139"/>
    <mergeCell ref="A152:E152"/>
    <mergeCell ref="C143:D143"/>
    <mergeCell ref="E143:G143"/>
    <mergeCell ref="A132:D132"/>
    <mergeCell ref="A133:D133"/>
    <mergeCell ref="A134:D134"/>
    <mergeCell ref="A135:D135"/>
    <mergeCell ref="A106:D106"/>
    <mergeCell ref="A107:D107"/>
    <mergeCell ref="B130:C130"/>
    <mergeCell ref="A131:D131"/>
    <mergeCell ref="B113:F113"/>
    <mergeCell ref="B116:C116"/>
    <mergeCell ref="A117:D117"/>
    <mergeCell ref="A118:D118"/>
    <mergeCell ref="A119:D119"/>
    <mergeCell ref="A120:D120"/>
    <mergeCell ref="A108:D108"/>
    <mergeCell ref="A109:D109"/>
    <mergeCell ref="A93:D93"/>
    <mergeCell ref="A94:D94"/>
    <mergeCell ref="A95:D95"/>
    <mergeCell ref="B99:F99"/>
    <mergeCell ref="B102:C102"/>
    <mergeCell ref="A103:D103"/>
    <mergeCell ref="A104:D104"/>
    <mergeCell ref="A105:D105"/>
    <mergeCell ref="A77:D77"/>
    <mergeCell ref="A78:D78"/>
    <mergeCell ref="A79:D79"/>
    <mergeCell ref="A89:D89"/>
    <mergeCell ref="B88:C88"/>
    <mergeCell ref="A80:D80"/>
    <mergeCell ref="A82:E82"/>
    <mergeCell ref="A83:E83"/>
    <mergeCell ref="B74:C74"/>
    <mergeCell ref="A76:D76"/>
    <mergeCell ref="A65:D65"/>
    <mergeCell ref="A66:D66"/>
    <mergeCell ref="A67:D67"/>
    <mergeCell ref="B71:F71"/>
    <mergeCell ref="C73:D73"/>
    <mergeCell ref="E73:G73"/>
    <mergeCell ref="B15:F15"/>
    <mergeCell ref="B1:F1"/>
    <mergeCell ref="B4:C4"/>
    <mergeCell ref="A5:D5"/>
    <mergeCell ref="A6:D6"/>
    <mergeCell ref="C3:D3"/>
    <mergeCell ref="E3:G3"/>
    <mergeCell ref="A12:E12"/>
    <mergeCell ref="A13:E13"/>
    <mergeCell ref="E45:G45"/>
    <mergeCell ref="A7:D7"/>
    <mergeCell ref="A8:D8"/>
    <mergeCell ref="B29:F29"/>
    <mergeCell ref="B32:C32"/>
    <mergeCell ref="B18:C18"/>
    <mergeCell ref="A19:D19"/>
    <mergeCell ref="A9:D9"/>
    <mergeCell ref="A10:D10"/>
    <mergeCell ref="A11:D11"/>
    <mergeCell ref="A33:D33"/>
    <mergeCell ref="B85:F85"/>
    <mergeCell ref="A81:D81"/>
    <mergeCell ref="A75:D75"/>
    <mergeCell ref="B57:F57"/>
    <mergeCell ref="B60:C60"/>
    <mergeCell ref="A61:D61"/>
    <mergeCell ref="A62:D62"/>
    <mergeCell ref="B46:C46"/>
    <mergeCell ref="A47:D47"/>
    <mergeCell ref="A39:D39"/>
    <mergeCell ref="B43:F43"/>
    <mergeCell ref="A40:E40"/>
    <mergeCell ref="A41:E41"/>
    <mergeCell ref="L45:L51"/>
    <mergeCell ref="M45:N50"/>
    <mergeCell ref="K3:K9"/>
    <mergeCell ref="L3:L9"/>
    <mergeCell ref="M3:N8"/>
    <mergeCell ref="K31:K37"/>
    <mergeCell ref="L31:L37"/>
    <mergeCell ref="M31:N36"/>
    <mergeCell ref="K73:K79"/>
    <mergeCell ref="L73:L79"/>
    <mergeCell ref="M73:N78"/>
    <mergeCell ref="K17:K23"/>
    <mergeCell ref="L17:L23"/>
    <mergeCell ref="M17:N22"/>
    <mergeCell ref="K59:K65"/>
    <mergeCell ref="L59:L65"/>
    <mergeCell ref="M59:N64"/>
    <mergeCell ref="K45:K51"/>
    <mergeCell ref="K101:K107"/>
    <mergeCell ref="L101:L107"/>
    <mergeCell ref="M101:N106"/>
    <mergeCell ref="K87:K93"/>
    <mergeCell ref="L87:L93"/>
    <mergeCell ref="M87:N92"/>
    <mergeCell ref="K129:K135"/>
    <mergeCell ref="L129:L135"/>
    <mergeCell ref="M129:N134"/>
    <mergeCell ref="K115:K121"/>
    <mergeCell ref="L115:L121"/>
    <mergeCell ref="M115:N120"/>
    <mergeCell ref="K157:K163"/>
    <mergeCell ref="L157:L163"/>
    <mergeCell ref="M157:N162"/>
    <mergeCell ref="K143:K149"/>
    <mergeCell ref="L143:L149"/>
    <mergeCell ref="M143:N148"/>
    <mergeCell ref="K185:K191"/>
    <mergeCell ref="L185:L191"/>
    <mergeCell ref="M185:N190"/>
    <mergeCell ref="K171:K177"/>
    <mergeCell ref="L171:L177"/>
    <mergeCell ref="M171:N176"/>
    <mergeCell ref="K213:K219"/>
    <mergeCell ref="L213:L219"/>
    <mergeCell ref="M213:N218"/>
    <mergeCell ref="K199:K205"/>
    <mergeCell ref="L199:L205"/>
    <mergeCell ref="M199:N204"/>
    <mergeCell ref="K241:K247"/>
    <mergeCell ref="L241:L247"/>
    <mergeCell ref="M241:N246"/>
    <mergeCell ref="K227:K233"/>
    <mergeCell ref="L227:L233"/>
    <mergeCell ref="M227:N232"/>
    <mergeCell ref="O31:P36"/>
    <mergeCell ref="O45:P50"/>
    <mergeCell ref="O3:P8"/>
    <mergeCell ref="O17:P22"/>
    <mergeCell ref="O87:P92"/>
    <mergeCell ref="O101:P106"/>
    <mergeCell ref="O59:P64"/>
    <mergeCell ref="O73:P78"/>
    <mergeCell ref="O143:P148"/>
    <mergeCell ref="O157:P162"/>
    <mergeCell ref="O115:P120"/>
    <mergeCell ref="O129:P134"/>
    <mergeCell ref="O199:P204"/>
    <mergeCell ref="O213:P218"/>
    <mergeCell ref="O171:P176"/>
    <mergeCell ref="O185:P190"/>
    <mergeCell ref="O255:P260"/>
    <mergeCell ref="O269:P274"/>
    <mergeCell ref="O227:P232"/>
    <mergeCell ref="O241:P246"/>
    <mergeCell ref="A259:D259"/>
    <mergeCell ref="A260:D260"/>
    <mergeCell ref="A257:D257"/>
    <mergeCell ref="A258:D258"/>
    <mergeCell ref="C241:D241"/>
    <mergeCell ref="E241:G241"/>
    <mergeCell ref="C227:D227"/>
    <mergeCell ref="E227:G227"/>
    <mergeCell ref="A233:D233"/>
    <mergeCell ref="A234:D234"/>
    <mergeCell ref="A235:D235"/>
    <mergeCell ref="B239:F239"/>
    <mergeCell ref="A176:D176"/>
    <mergeCell ref="A220:D220"/>
    <mergeCell ref="A179:D179"/>
    <mergeCell ref="B183:F183"/>
    <mergeCell ref="C213:D213"/>
    <mergeCell ref="E213:G213"/>
    <mergeCell ref="C199:D199"/>
    <mergeCell ref="E199:G199"/>
    <mergeCell ref="A203:D203"/>
    <mergeCell ref="A194:E194"/>
    <mergeCell ref="A147:D147"/>
    <mergeCell ref="A148:D148"/>
    <mergeCell ref="A145:D145"/>
    <mergeCell ref="A146:D146"/>
    <mergeCell ref="C129:D129"/>
    <mergeCell ref="E129:G129"/>
    <mergeCell ref="C115:D115"/>
    <mergeCell ref="E115:G115"/>
    <mergeCell ref="A123:D123"/>
    <mergeCell ref="B127:F127"/>
    <mergeCell ref="A121:D121"/>
    <mergeCell ref="A122:D122"/>
    <mergeCell ref="A50:D50"/>
    <mergeCell ref="A51:D51"/>
    <mergeCell ref="A52:D52"/>
    <mergeCell ref="A53:D53"/>
    <mergeCell ref="C101:D101"/>
    <mergeCell ref="E101:G101"/>
    <mergeCell ref="C87:D87"/>
    <mergeCell ref="E87:G87"/>
    <mergeCell ref="A90:D90"/>
    <mergeCell ref="A91:D91"/>
    <mergeCell ref="A92:D92"/>
    <mergeCell ref="A96:E96"/>
    <mergeCell ref="A97:E97"/>
    <mergeCell ref="J255:J261"/>
    <mergeCell ref="K255:K261"/>
    <mergeCell ref="M255:N260"/>
    <mergeCell ref="J269:J275"/>
    <mergeCell ref="K269:K275"/>
    <mergeCell ref="L269:L275"/>
    <mergeCell ref="M269:N274"/>
    <mergeCell ref="L255:L261"/>
    <mergeCell ref="C31:D31"/>
    <mergeCell ref="E31:G31"/>
    <mergeCell ref="A48:D48"/>
    <mergeCell ref="A49:D49"/>
    <mergeCell ref="A37:D37"/>
    <mergeCell ref="A38:D38"/>
    <mergeCell ref="C45:D45"/>
    <mergeCell ref="A34:D34"/>
    <mergeCell ref="A35:D35"/>
    <mergeCell ref="A36:D36"/>
    <mergeCell ref="A26:E26"/>
    <mergeCell ref="A27:E27"/>
    <mergeCell ref="C17:D17"/>
    <mergeCell ref="E17:G17"/>
    <mergeCell ref="A20:D20"/>
    <mergeCell ref="A21:D21"/>
    <mergeCell ref="A22:D22"/>
    <mergeCell ref="A23:D23"/>
    <mergeCell ref="A24:D24"/>
    <mergeCell ref="A25:D25"/>
    <mergeCell ref="A54:E54"/>
    <mergeCell ref="A55:E55"/>
    <mergeCell ref="A68:E68"/>
    <mergeCell ref="A69:E69"/>
    <mergeCell ref="C59:D59"/>
    <mergeCell ref="E59:G59"/>
    <mergeCell ref="A63:D63"/>
    <mergeCell ref="A64:D64"/>
    <mergeCell ref="A110:E110"/>
    <mergeCell ref="A111:E111"/>
    <mergeCell ref="A124:E124"/>
    <mergeCell ref="A125:E125"/>
    <mergeCell ref="C157:D157"/>
    <mergeCell ref="E157:G157"/>
    <mergeCell ref="A164:D164"/>
    <mergeCell ref="A181:E181"/>
    <mergeCell ref="A166:E166"/>
    <mergeCell ref="A167:E167"/>
    <mergeCell ref="A180:E180"/>
    <mergeCell ref="C171:D171"/>
    <mergeCell ref="E171:G171"/>
    <mergeCell ref="A175:D175"/>
    <mergeCell ref="A195:E195"/>
    <mergeCell ref="A208:E208"/>
    <mergeCell ref="C185:D185"/>
    <mergeCell ref="E185:G185"/>
    <mergeCell ref="A204:D204"/>
    <mergeCell ref="A201:D201"/>
    <mergeCell ref="A188:D188"/>
    <mergeCell ref="A189:D189"/>
    <mergeCell ref="A190:D190"/>
    <mergeCell ref="A191:D191"/>
    <mergeCell ref="A222:E222"/>
    <mergeCell ref="A223:E223"/>
    <mergeCell ref="A236:E236"/>
    <mergeCell ref="A237:E237"/>
    <mergeCell ref="A278:E278"/>
    <mergeCell ref="A279:E279"/>
    <mergeCell ref="C269:D269"/>
    <mergeCell ref="E269:G269"/>
    <mergeCell ref="A276:D276"/>
    <mergeCell ref="A277:D277"/>
    <mergeCell ref="B270:C270"/>
    <mergeCell ref="A271:D271"/>
    <mergeCell ref="A272:D272"/>
    <mergeCell ref="A273:D273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244"/>
  <sheetViews>
    <sheetView zoomScalePageLayoutView="0" workbookViewId="0" topLeftCell="B1">
      <selection activeCell="Y9" sqref="Y9"/>
    </sheetView>
  </sheetViews>
  <sheetFormatPr defaultColWidth="9.140625" defaultRowHeight="15"/>
  <cols>
    <col min="10" max="10" width="9.140625" style="42" customWidth="1"/>
    <col min="15" max="16" width="9.140625" style="42" customWidth="1"/>
    <col min="27" max="27" width="9.140625" style="42" customWidth="1"/>
  </cols>
  <sheetData>
    <row r="2" spans="8:33" ht="129" customHeight="1">
      <c r="H2" s="178" t="s">
        <v>202</v>
      </c>
      <c r="I2" s="181" t="s">
        <v>200</v>
      </c>
      <c r="J2" s="145" t="s">
        <v>201</v>
      </c>
      <c r="K2" s="152" t="s">
        <v>84</v>
      </c>
      <c r="L2" s="153"/>
      <c r="M2" s="152" t="s">
        <v>85</v>
      </c>
      <c r="N2" s="189"/>
      <c r="O2" s="170" t="s">
        <v>193</v>
      </c>
      <c r="P2" s="170" t="s">
        <v>194</v>
      </c>
      <c r="Y2" s="178" t="s">
        <v>202</v>
      </c>
      <c r="Z2" s="181" t="s">
        <v>200</v>
      </c>
      <c r="AA2" s="145" t="s">
        <v>201</v>
      </c>
      <c r="AB2" s="152" t="s">
        <v>84</v>
      </c>
      <c r="AC2" s="153"/>
      <c r="AD2" s="152" t="s">
        <v>85</v>
      </c>
      <c r="AE2" s="153"/>
      <c r="AF2" s="170" t="s">
        <v>193</v>
      </c>
      <c r="AG2" s="170" t="s">
        <v>194</v>
      </c>
    </row>
    <row r="3" spans="8:33" ht="15">
      <c r="H3" s="179"/>
      <c r="I3" s="182"/>
      <c r="J3" s="146"/>
      <c r="K3" s="154"/>
      <c r="L3" s="155"/>
      <c r="M3" s="154"/>
      <c r="N3" s="190"/>
      <c r="O3" s="170"/>
      <c r="P3" s="170"/>
      <c r="Y3" s="179"/>
      <c r="Z3" s="182"/>
      <c r="AA3" s="146"/>
      <c r="AB3" s="154"/>
      <c r="AC3" s="155"/>
      <c r="AD3" s="154"/>
      <c r="AE3" s="155"/>
      <c r="AF3" s="170"/>
      <c r="AG3" s="170"/>
    </row>
    <row r="4" spans="8:33" ht="15">
      <c r="H4" s="179"/>
      <c r="I4" s="182"/>
      <c r="J4" s="146"/>
      <c r="K4" s="154"/>
      <c r="L4" s="155"/>
      <c r="M4" s="154"/>
      <c r="N4" s="190"/>
      <c r="O4" s="170"/>
      <c r="P4" s="170"/>
      <c r="Y4" s="179"/>
      <c r="Z4" s="182"/>
      <c r="AA4" s="146"/>
      <c r="AB4" s="154"/>
      <c r="AC4" s="155"/>
      <c r="AD4" s="154"/>
      <c r="AE4" s="155"/>
      <c r="AF4" s="170"/>
      <c r="AG4" s="170"/>
    </row>
    <row r="5" spans="1:33" ht="15">
      <c r="A5" s="24"/>
      <c r="H5" s="179"/>
      <c r="I5" s="182"/>
      <c r="J5" s="146"/>
      <c r="K5" s="154"/>
      <c r="L5" s="155"/>
      <c r="M5" s="154"/>
      <c r="N5" s="190"/>
      <c r="O5" s="170"/>
      <c r="P5" s="170"/>
      <c r="Y5" s="179"/>
      <c r="Z5" s="182"/>
      <c r="AA5" s="146"/>
      <c r="AB5" s="154"/>
      <c r="AC5" s="155"/>
      <c r="AD5" s="154"/>
      <c r="AE5" s="155"/>
      <c r="AF5" s="170"/>
      <c r="AG5" s="170"/>
    </row>
    <row r="6" spans="8:33" ht="15">
      <c r="H6" s="179"/>
      <c r="I6" s="182"/>
      <c r="J6" s="146"/>
      <c r="K6" s="154"/>
      <c r="L6" s="155"/>
      <c r="M6" s="154"/>
      <c r="N6" s="190"/>
      <c r="O6" s="170"/>
      <c r="P6" s="170"/>
      <c r="Y6" s="179"/>
      <c r="Z6" s="182"/>
      <c r="AA6" s="146"/>
      <c r="AB6" s="154"/>
      <c r="AC6" s="155"/>
      <c r="AD6" s="154"/>
      <c r="AE6" s="155"/>
      <c r="AF6" s="170"/>
      <c r="AG6" s="170"/>
    </row>
    <row r="7" spans="8:33" ht="15">
      <c r="H7" s="179"/>
      <c r="I7" s="182"/>
      <c r="J7" s="146"/>
      <c r="K7" s="156"/>
      <c r="L7" s="157"/>
      <c r="M7" s="156"/>
      <c r="N7" s="191"/>
      <c r="O7" s="170"/>
      <c r="P7" s="170"/>
      <c r="Y7" s="179"/>
      <c r="Z7" s="182"/>
      <c r="AA7" s="146"/>
      <c r="AB7" s="156"/>
      <c r="AC7" s="157"/>
      <c r="AD7" s="156"/>
      <c r="AE7" s="157"/>
      <c r="AF7" s="170"/>
      <c r="AG7" s="170"/>
    </row>
    <row r="8" spans="8:33" ht="15.75" thickBot="1">
      <c r="H8" s="179"/>
      <c r="I8" s="187"/>
      <c r="J8" s="188"/>
      <c r="K8" s="29" t="s">
        <v>100</v>
      </c>
      <c r="L8" s="30" t="s">
        <v>101</v>
      </c>
      <c r="M8" s="29" t="s">
        <v>100</v>
      </c>
      <c r="N8" s="46" t="s">
        <v>101</v>
      </c>
      <c r="O8" s="170"/>
      <c r="P8" s="170"/>
      <c r="Y8" s="180"/>
      <c r="Z8" s="182"/>
      <c r="AA8" s="146"/>
      <c r="AB8" s="20" t="s">
        <v>100</v>
      </c>
      <c r="AC8" s="21" t="s">
        <v>101</v>
      </c>
      <c r="AD8" s="20" t="s">
        <v>100</v>
      </c>
      <c r="AE8" s="21" t="s">
        <v>101</v>
      </c>
      <c r="AF8" s="170"/>
      <c r="AG8" s="170"/>
    </row>
    <row r="9" spans="1:33" ht="15.75" thickBot="1">
      <c r="A9" s="28"/>
      <c r="B9" s="28"/>
      <c r="C9" s="28"/>
      <c r="D9" s="28"/>
      <c r="E9" s="28"/>
      <c r="F9" s="28"/>
      <c r="G9" s="56">
        <v>2014</v>
      </c>
      <c r="H9" s="53">
        <v>0.8096035734226689</v>
      </c>
      <c r="I9" s="51">
        <v>99.46808510638297</v>
      </c>
      <c r="J9" s="43">
        <v>0.008162116521249648</v>
      </c>
      <c r="K9" s="35">
        <v>115.54838709677419</v>
      </c>
      <c r="L9" s="35">
        <v>137.76923076923077</v>
      </c>
      <c r="M9" s="35">
        <v>276.6868975365941</v>
      </c>
      <c r="N9" s="35">
        <v>232.0599785790789</v>
      </c>
      <c r="O9" s="172">
        <f>(L9+L10+L11+L13+L14+L15+L17+L18+L19+L21+L22+L23)/12</f>
        <v>312.433253043253</v>
      </c>
      <c r="P9" s="172">
        <f>K24/12</f>
        <v>249.52649478657546</v>
      </c>
      <c r="R9" s="28"/>
      <c r="S9" s="28"/>
      <c r="T9" s="28"/>
      <c r="U9" s="28"/>
      <c r="V9" s="28"/>
      <c r="W9" s="28"/>
      <c r="X9" s="56">
        <v>2014</v>
      </c>
      <c r="Y9" s="55">
        <v>65.81213417379558</v>
      </c>
      <c r="Z9" s="49">
        <v>70.05535693691616</v>
      </c>
      <c r="AA9" s="43">
        <v>1.9250144044777346</v>
      </c>
      <c r="AB9" s="35">
        <v>710.72</v>
      </c>
      <c r="AC9" s="35">
        <v>935.1578947368421</v>
      </c>
      <c r="AD9" s="35">
        <v>10.547521859739055</v>
      </c>
      <c r="AE9" s="35">
        <v>8.016116613401682</v>
      </c>
      <c r="AF9" s="171">
        <f>AC240/174</f>
        <v>1196.7311276104183</v>
      </c>
      <c r="AG9" s="171">
        <f>AB240/174</f>
        <v>859.9999266039007</v>
      </c>
    </row>
    <row r="10" spans="1:33" ht="16.5" thickBot="1" thickTop="1">
      <c r="A10" s="167" t="s">
        <v>105</v>
      </c>
      <c r="B10" s="168"/>
      <c r="C10" s="168"/>
      <c r="D10" s="168"/>
      <c r="E10" s="168"/>
      <c r="F10" s="169"/>
      <c r="G10" s="57">
        <v>2015</v>
      </c>
      <c r="H10" s="53">
        <v>1.7076326002587323</v>
      </c>
      <c r="I10" s="51">
        <v>99.0354535974974</v>
      </c>
      <c r="J10" s="43">
        <v>0.017372992892866545</v>
      </c>
      <c r="K10" s="35">
        <v>124.6774193548387</v>
      </c>
      <c r="L10" s="35">
        <v>148.65384615384616</v>
      </c>
      <c r="M10" s="35">
        <v>276.6868975365941</v>
      </c>
      <c r="N10" s="35">
        <v>232.0599785790789</v>
      </c>
      <c r="O10" s="172"/>
      <c r="P10" s="172"/>
      <c r="R10" s="183" t="s">
        <v>133</v>
      </c>
      <c r="S10" s="183"/>
      <c r="T10" s="183"/>
      <c r="U10" s="183"/>
      <c r="V10" s="183"/>
      <c r="W10" s="183"/>
      <c r="X10" s="57">
        <v>2015</v>
      </c>
      <c r="Y10" s="55">
        <v>62.0257195345989</v>
      </c>
      <c r="Z10" s="51">
        <v>88.90354398440188</v>
      </c>
      <c r="AA10" s="43">
        <v>1.6333612849125976</v>
      </c>
      <c r="AB10" s="35">
        <v>816.5</v>
      </c>
      <c r="AC10" s="35">
        <v>1074.342105263158</v>
      </c>
      <c r="AD10" s="35">
        <v>10.547521859739055</v>
      </c>
      <c r="AE10" s="35">
        <v>8.016116613401682</v>
      </c>
      <c r="AF10" s="171"/>
      <c r="AG10" s="171"/>
    </row>
    <row r="11" spans="1:33" ht="16.5" thickBot="1" thickTop="1">
      <c r="A11" s="28"/>
      <c r="B11" s="28"/>
      <c r="C11" s="28"/>
      <c r="D11" s="28"/>
      <c r="E11" s="28"/>
      <c r="F11" s="28"/>
      <c r="G11" s="58">
        <v>2016</v>
      </c>
      <c r="H11" s="53">
        <v>2.44268750097272</v>
      </c>
      <c r="I11" s="62"/>
      <c r="J11" s="43">
        <v>0.025038487002161686</v>
      </c>
      <c r="K11" s="35">
        <v>142.6451612903226</v>
      </c>
      <c r="L11" s="35">
        <v>176.88</v>
      </c>
      <c r="M11" s="35">
        <v>276.6868975365941</v>
      </c>
      <c r="N11" s="35">
        <v>223.13459478757588</v>
      </c>
      <c r="O11" s="172"/>
      <c r="P11" s="172"/>
      <c r="Q11" s="10"/>
      <c r="R11" s="28"/>
      <c r="S11" s="28"/>
      <c r="T11" s="28"/>
      <c r="U11" s="28"/>
      <c r="V11" s="28"/>
      <c r="W11" s="28"/>
      <c r="X11" s="58">
        <v>2016</v>
      </c>
      <c r="Y11" s="55">
        <v>57.939202239469296</v>
      </c>
      <c r="Z11" s="62"/>
      <c r="AA11" s="43">
        <v>1.3775107778350002</v>
      </c>
      <c r="AB11" s="35">
        <v>961.18</v>
      </c>
      <c r="AC11" s="35">
        <v>1264.7105263157894</v>
      </c>
      <c r="AD11" s="35">
        <v>10.547521859739055</v>
      </c>
      <c r="AE11" s="35">
        <v>8.016116613401682</v>
      </c>
      <c r="AF11" s="171"/>
      <c r="AG11" s="171"/>
    </row>
    <row r="12" spans="1:33" ht="15.75" thickBot="1">
      <c r="A12" s="28"/>
      <c r="B12" s="28"/>
      <c r="C12" s="28"/>
      <c r="D12" s="28"/>
      <c r="E12" s="28"/>
      <c r="F12" s="31"/>
      <c r="G12" s="59"/>
      <c r="H12" s="36"/>
      <c r="I12" s="61"/>
      <c r="J12" s="44"/>
      <c r="K12" s="38"/>
      <c r="L12" s="38"/>
      <c r="M12" s="38"/>
      <c r="N12" s="39"/>
      <c r="O12" s="172"/>
      <c r="P12" s="172"/>
      <c r="Q12" s="8"/>
      <c r="R12" s="28"/>
      <c r="S12" s="28"/>
      <c r="T12" s="28"/>
      <c r="U12" s="28"/>
      <c r="V12" s="28"/>
      <c r="W12" s="28"/>
      <c r="X12" s="59"/>
      <c r="Y12" s="36"/>
      <c r="Z12" s="37"/>
      <c r="AA12" s="44"/>
      <c r="AB12" s="38"/>
      <c r="AC12" s="38"/>
      <c r="AD12" s="38"/>
      <c r="AE12" s="39"/>
      <c r="AF12" s="171"/>
      <c r="AG12" s="171"/>
    </row>
    <row r="13" spans="1:33" ht="15.75" thickBot="1">
      <c r="A13" s="28"/>
      <c r="B13" s="28"/>
      <c r="C13" s="28"/>
      <c r="D13" s="28"/>
      <c r="E13" s="28"/>
      <c r="F13" s="28"/>
      <c r="G13" s="56">
        <v>2014</v>
      </c>
      <c r="H13" s="52">
        <v>0</v>
      </c>
      <c r="I13" s="52">
        <v>100</v>
      </c>
      <c r="J13" s="45">
        <v>0</v>
      </c>
      <c r="K13" s="33">
        <v>239</v>
      </c>
      <c r="L13" s="33">
        <v>325.90909090909093</v>
      </c>
      <c r="M13" s="33">
        <v>0.7829108311537966</v>
      </c>
      <c r="N13" s="33">
        <v>0.5741346095127842</v>
      </c>
      <c r="O13" s="172"/>
      <c r="P13" s="172"/>
      <c r="R13" s="28"/>
      <c r="S13" s="28"/>
      <c r="T13" s="28"/>
      <c r="U13" s="28"/>
      <c r="V13" s="28"/>
      <c r="W13" s="28"/>
      <c r="X13" s="56">
        <v>2014</v>
      </c>
      <c r="Y13" s="47">
        <v>73.91560188298588</v>
      </c>
      <c r="Z13" s="47">
        <v>47.16163842237252</v>
      </c>
      <c r="AA13" s="45">
        <v>2.8337093135675153</v>
      </c>
      <c r="AB13" s="33">
        <v>881.1851851851852</v>
      </c>
      <c r="AC13" s="33">
        <v>1321.7777777777778</v>
      </c>
      <c r="AD13" s="33">
        <v>5.041941483600619</v>
      </c>
      <c r="AE13" s="33">
        <v>3.361294322400412</v>
      </c>
      <c r="AF13" s="171"/>
      <c r="AG13" s="171"/>
    </row>
    <row r="14" spans="1:33" ht="16.5" thickBot="1" thickTop="1">
      <c r="A14" s="167" t="s">
        <v>106</v>
      </c>
      <c r="B14" s="168"/>
      <c r="C14" s="168"/>
      <c r="D14" s="168"/>
      <c r="E14" s="168"/>
      <c r="F14" s="169"/>
      <c r="G14" s="57">
        <v>2015</v>
      </c>
      <c r="H14" s="52">
        <v>0</v>
      </c>
      <c r="I14" s="52">
        <v>100</v>
      </c>
      <c r="J14" s="45">
        <v>0</v>
      </c>
      <c r="K14" s="33">
        <v>226.86666666666667</v>
      </c>
      <c r="L14" s="33">
        <v>309.3636363636364</v>
      </c>
      <c r="M14" s="33">
        <v>0.7829108311537966</v>
      </c>
      <c r="N14" s="33">
        <v>0.5741346095127842</v>
      </c>
      <c r="O14" s="172"/>
      <c r="P14" s="172"/>
      <c r="R14" s="167" t="s">
        <v>134</v>
      </c>
      <c r="S14" s="168"/>
      <c r="T14" s="168"/>
      <c r="U14" s="168"/>
      <c r="V14" s="168"/>
      <c r="W14" s="169"/>
      <c r="X14" s="57">
        <v>2015</v>
      </c>
      <c r="Y14" s="47">
        <v>72.41874720643636</v>
      </c>
      <c r="Z14" s="50">
        <v>62.8473737814637</v>
      </c>
      <c r="AA14" s="45">
        <v>2.6256511170274335</v>
      </c>
      <c r="AB14" s="33">
        <v>1160.0740740740741</v>
      </c>
      <c r="AC14" s="33">
        <v>1566.1</v>
      </c>
      <c r="AD14" s="33">
        <v>5.041941483600619</v>
      </c>
      <c r="AE14" s="33">
        <v>3.7347714693337917</v>
      </c>
      <c r="AF14" s="171"/>
      <c r="AG14" s="171"/>
    </row>
    <row r="15" spans="1:33" ht="16.5" thickBot="1" thickTop="1">
      <c r="A15" s="28"/>
      <c r="B15" s="28"/>
      <c r="C15" s="28"/>
      <c r="D15" s="28"/>
      <c r="E15" s="28"/>
      <c r="F15" s="28"/>
      <c r="G15" s="58">
        <v>2016</v>
      </c>
      <c r="H15" s="52">
        <v>0</v>
      </c>
      <c r="I15" s="63"/>
      <c r="J15" s="45">
        <v>0</v>
      </c>
      <c r="K15" s="33">
        <v>371.46666666666664</v>
      </c>
      <c r="L15" s="33">
        <v>506.54545454545456</v>
      </c>
      <c r="M15" s="33">
        <v>0.7829108311537966</v>
      </c>
      <c r="N15" s="33">
        <v>0.5741346095127842</v>
      </c>
      <c r="O15" s="172"/>
      <c r="P15" s="172"/>
      <c r="R15" s="28"/>
      <c r="S15" s="28"/>
      <c r="T15" s="28"/>
      <c r="U15" s="28"/>
      <c r="V15" s="28"/>
      <c r="W15" s="28"/>
      <c r="X15" s="58">
        <v>2016</v>
      </c>
      <c r="Y15" s="47">
        <v>77.02304936173141</v>
      </c>
      <c r="Z15" s="62"/>
      <c r="AA15" s="45">
        <v>3.3521876150722942</v>
      </c>
      <c r="AB15" s="33">
        <v>1324.2592592592594</v>
      </c>
      <c r="AC15" s="33">
        <v>1787.75</v>
      </c>
      <c r="AD15" s="33">
        <v>5.041941483600619</v>
      </c>
      <c r="AE15" s="33">
        <v>3.7347714693337917</v>
      </c>
      <c r="AF15" s="171"/>
      <c r="AG15" s="171"/>
    </row>
    <row r="16" spans="1:33" ht="15.75" thickBot="1">
      <c r="A16" s="28"/>
      <c r="B16" s="28"/>
      <c r="C16" s="28"/>
      <c r="D16" s="28"/>
      <c r="E16" s="28"/>
      <c r="F16" s="28"/>
      <c r="G16" s="59"/>
      <c r="H16" s="36"/>
      <c r="I16" s="61"/>
      <c r="J16" s="44"/>
      <c r="K16" s="38"/>
      <c r="L16" s="38"/>
      <c r="M16" s="38"/>
      <c r="N16" s="39"/>
      <c r="O16" s="172"/>
      <c r="P16" s="172"/>
      <c r="Q16" s="8"/>
      <c r="R16" s="28"/>
      <c r="S16" s="28"/>
      <c r="T16" s="28"/>
      <c r="U16" s="28"/>
      <c r="V16" s="28"/>
      <c r="W16" s="28"/>
      <c r="X16" s="59"/>
      <c r="Y16" s="36"/>
      <c r="Z16" s="37"/>
      <c r="AA16" s="44"/>
      <c r="AB16" s="38"/>
      <c r="AC16" s="38"/>
      <c r="AD16" s="38"/>
      <c r="AE16" s="39"/>
      <c r="AF16" s="171"/>
      <c r="AG16" s="171"/>
    </row>
    <row r="17" spans="1:33" ht="15.75" thickBot="1">
      <c r="A17" s="28"/>
      <c r="B17" s="28"/>
      <c r="C17" s="28"/>
      <c r="D17" s="28"/>
      <c r="E17" s="28"/>
      <c r="F17" s="28"/>
      <c r="G17" s="56">
        <v>2014</v>
      </c>
      <c r="H17" s="53">
        <v>0</v>
      </c>
      <c r="I17" s="51">
        <v>100</v>
      </c>
      <c r="J17" s="43">
        <v>0</v>
      </c>
      <c r="K17" s="35">
        <v>666.6666666666666</v>
      </c>
      <c r="L17" s="35">
        <v>800</v>
      </c>
      <c r="M17" s="35">
        <v>0.6987172134225905</v>
      </c>
      <c r="N17" s="35">
        <v>0.5822643445188255</v>
      </c>
      <c r="O17" s="172"/>
      <c r="P17" s="172"/>
      <c r="R17" s="28"/>
      <c r="S17" s="28"/>
      <c r="T17" s="28"/>
      <c r="U17" s="28"/>
      <c r="V17" s="28"/>
      <c r="W17" s="28"/>
      <c r="X17" s="56">
        <v>2014</v>
      </c>
      <c r="Y17" s="55">
        <v>70.30402054035129</v>
      </c>
      <c r="Z17" s="48">
        <v>55.016216216216215</v>
      </c>
      <c r="AA17" s="43">
        <v>2.3674592257810967</v>
      </c>
      <c r="AB17" s="35">
        <v>745.0869565217391</v>
      </c>
      <c r="AC17" s="35">
        <v>1224.0714285714287</v>
      </c>
      <c r="AD17" s="35">
        <v>5.363893533709739</v>
      </c>
      <c r="AE17" s="35">
        <v>3.2649786726928847</v>
      </c>
      <c r="AF17" s="171"/>
      <c r="AG17" s="171"/>
    </row>
    <row r="18" spans="1:33" ht="16.5" thickBot="1" thickTop="1">
      <c r="A18" s="167" t="s">
        <v>107</v>
      </c>
      <c r="B18" s="168"/>
      <c r="C18" s="168"/>
      <c r="D18" s="168"/>
      <c r="E18" s="168"/>
      <c r="F18" s="169"/>
      <c r="G18" s="57">
        <v>2015</v>
      </c>
      <c r="H18" s="53">
        <v>0</v>
      </c>
      <c r="I18" s="51">
        <v>100</v>
      </c>
      <c r="J18" s="43">
        <v>0</v>
      </c>
      <c r="K18" s="35">
        <v>191.75</v>
      </c>
      <c r="L18" s="35">
        <v>230.1</v>
      </c>
      <c r="M18" s="35">
        <v>0.6987172134225905</v>
      </c>
      <c r="N18" s="35">
        <v>0.5822643445188255</v>
      </c>
      <c r="O18" s="172"/>
      <c r="P18" s="172"/>
      <c r="R18" s="167" t="s">
        <v>135</v>
      </c>
      <c r="S18" s="168"/>
      <c r="T18" s="168"/>
      <c r="U18" s="168"/>
      <c r="V18" s="168"/>
      <c r="W18" s="169"/>
      <c r="X18" s="57">
        <v>2015</v>
      </c>
      <c r="Y18" s="55">
        <v>69.43952292467914</v>
      </c>
      <c r="Z18" s="49">
        <v>63.751915622464615</v>
      </c>
      <c r="AA18" s="43">
        <v>2.272200226244344</v>
      </c>
      <c r="AB18" s="35">
        <v>1006.1304347826087</v>
      </c>
      <c r="AC18" s="35">
        <v>1542.7333333333333</v>
      </c>
      <c r="AD18" s="35">
        <v>5.363893533709739</v>
      </c>
      <c r="AE18" s="35">
        <v>3.4981914350280903</v>
      </c>
      <c r="AF18" s="171"/>
      <c r="AG18" s="171"/>
    </row>
    <row r="19" spans="1:33" ht="16.5" thickBot="1" thickTop="1">
      <c r="A19" s="28"/>
      <c r="B19" s="28"/>
      <c r="C19" s="28"/>
      <c r="D19" s="28"/>
      <c r="E19" s="28"/>
      <c r="F19" s="28"/>
      <c r="G19" s="58">
        <v>2016</v>
      </c>
      <c r="H19" s="53">
        <v>0</v>
      </c>
      <c r="I19" s="62"/>
      <c r="J19" s="43">
        <v>0</v>
      </c>
      <c r="K19" s="35">
        <v>234.33333333333334</v>
      </c>
      <c r="L19" s="35">
        <v>281.2</v>
      </c>
      <c r="M19" s="35">
        <v>0.6987172134225905</v>
      </c>
      <c r="N19" s="35">
        <v>0.5822643445188255</v>
      </c>
      <c r="O19" s="172"/>
      <c r="P19" s="172"/>
      <c r="R19" s="28"/>
      <c r="S19" s="28"/>
      <c r="T19" s="28"/>
      <c r="U19" s="28"/>
      <c r="V19" s="28"/>
      <c r="W19" s="28"/>
      <c r="X19" s="58">
        <v>2016</v>
      </c>
      <c r="Y19" s="55">
        <v>75.32905687734021</v>
      </c>
      <c r="Z19" s="34"/>
      <c r="AA19" s="43">
        <v>3.0533513251932356</v>
      </c>
      <c r="AB19" s="35">
        <v>1139.695652173913</v>
      </c>
      <c r="AC19" s="35">
        <v>1747.5333333333333</v>
      </c>
      <c r="AD19" s="35">
        <v>5.363893533709739</v>
      </c>
      <c r="AE19" s="35">
        <v>3.4981914350280903</v>
      </c>
      <c r="AF19" s="171"/>
      <c r="AG19" s="171"/>
    </row>
    <row r="20" spans="1:33" ht="15.75" thickBot="1">
      <c r="A20" s="28"/>
      <c r="B20" s="28"/>
      <c r="C20" s="28"/>
      <c r="D20" s="28"/>
      <c r="E20" s="28"/>
      <c r="F20" s="28"/>
      <c r="G20" s="60"/>
      <c r="H20" s="36"/>
      <c r="I20" s="61"/>
      <c r="J20" s="44"/>
      <c r="K20" s="38"/>
      <c r="L20" s="38"/>
      <c r="M20" s="38"/>
      <c r="N20" s="39"/>
      <c r="O20" s="172"/>
      <c r="P20" s="172"/>
      <c r="Q20" s="8"/>
      <c r="R20" s="28"/>
      <c r="S20" s="28"/>
      <c r="T20" s="28"/>
      <c r="U20" s="28"/>
      <c r="V20" s="28"/>
      <c r="W20" s="28"/>
      <c r="X20" s="60"/>
      <c r="Y20" s="36"/>
      <c r="Z20" s="37"/>
      <c r="AA20" s="44"/>
      <c r="AB20" s="38"/>
      <c r="AC20" s="38"/>
      <c r="AD20" s="38"/>
      <c r="AE20" s="39"/>
      <c r="AF20" s="171"/>
      <c r="AG20" s="171"/>
    </row>
    <row r="21" spans="1:33" ht="15.75" thickBot="1">
      <c r="A21" s="28"/>
      <c r="B21" s="28"/>
      <c r="C21" s="28"/>
      <c r="D21" s="28"/>
      <c r="E21" s="28"/>
      <c r="F21" s="28"/>
      <c r="G21" s="56">
        <v>2014</v>
      </c>
      <c r="H21" s="52">
        <v>0.6697362913352868</v>
      </c>
      <c r="I21" s="52">
        <v>101.10779718789945</v>
      </c>
      <c r="J21" s="45">
        <v>0.0067425200168562995</v>
      </c>
      <c r="K21" s="33">
        <v>217.1818181818182</v>
      </c>
      <c r="L21" s="33">
        <v>265.44444444444446</v>
      </c>
      <c r="M21" s="33">
        <v>0.9139013534879045</v>
      </c>
      <c r="N21" s="33">
        <v>0.7477374710355582</v>
      </c>
      <c r="O21" s="172"/>
      <c r="P21" s="172"/>
      <c r="R21" s="28"/>
      <c r="S21" s="28"/>
      <c r="T21" s="28"/>
      <c r="U21" s="28"/>
      <c r="V21" s="28"/>
      <c r="W21" s="28"/>
      <c r="X21" s="56">
        <v>2014</v>
      </c>
      <c r="Y21" s="50">
        <v>47.63988746483276</v>
      </c>
      <c r="Z21" s="52">
        <v>96.6532025389498</v>
      </c>
      <c r="AA21" s="45">
        <v>0.9098507462686567</v>
      </c>
      <c r="AB21" s="33">
        <v>639.8</v>
      </c>
      <c r="AC21" s="33">
        <v>799.75</v>
      </c>
      <c r="AD21" s="33">
        <v>6.879282353264907</v>
      </c>
      <c r="AE21" s="33">
        <v>5.503425882611926</v>
      </c>
      <c r="AF21" s="171"/>
      <c r="AG21" s="171"/>
    </row>
    <row r="22" spans="1:33" ht="16.5" thickBot="1" thickTop="1">
      <c r="A22" s="167" t="s">
        <v>108</v>
      </c>
      <c r="B22" s="168"/>
      <c r="C22" s="168"/>
      <c r="D22" s="168"/>
      <c r="E22" s="168"/>
      <c r="F22" s="169"/>
      <c r="G22" s="57">
        <v>2015</v>
      </c>
      <c r="H22" s="52">
        <v>0.6675567423230975</v>
      </c>
      <c r="I22" s="52">
        <v>100.04482294935006</v>
      </c>
      <c r="J22" s="45">
        <v>0.006720430107526882</v>
      </c>
      <c r="K22" s="33">
        <v>204.27272727272728</v>
      </c>
      <c r="L22" s="33">
        <v>249.66666666666666</v>
      </c>
      <c r="M22" s="33">
        <v>0.9139013534879045</v>
      </c>
      <c r="N22" s="33">
        <v>0.7477374710355582</v>
      </c>
      <c r="O22" s="172"/>
      <c r="P22" s="172"/>
      <c r="R22" s="167" t="s">
        <v>136</v>
      </c>
      <c r="S22" s="168"/>
      <c r="T22" s="168"/>
      <c r="U22" s="168"/>
      <c r="V22" s="168"/>
      <c r="W22" s="169"/>
      <c r="X22" s="57">
        <v>2015</v>
      </c>
      <c r="Y22" s="47">
        <v>64.74393530997304</v>
      </c>
      <c r="Z22" s="50">
        <v>59.83531564501372</v>
      </c>
      <c r="AA22" s="45">
        <v>1.8363914373088683</v>
      </c>
      <c r="AB22" s="33">
        <v>742</v>
      </c>
      <c r="AC22" s="33">
        <v>927.5</v>
      </c>
      <c r="AD22" s="33">
        <v>6.879282353264907</v>
      </c>
      <c r="AE22" s="33">
        <v>5.503425882611926</v>
      </c>
      <c r="AF22" s="171"/>
      <c r="AG22" s="171"/>
    </row>
    <row r="23" spans="1:33" ht="16.5" thickBot="1" thickTop="1">
      <c r="A23" s="28"/>
      <c r="B23" s="28"/>
      <c r="C23" s="28"/>
      <c r="D23" s="28"/>
      <c r="E23" s="28"/>
      <c r="F23" s="28"/>
      <c r="G23" s="58">
        <v>2016</v>
      </c>
      <c r="H23" s="52">
        <v>0.48007118994347636</v>
      </c>
      <c r="I23" s="63"/>
      <c r="J23" s="45">
        <v>0.004823869909108747</v>
      </c>
      <c r="K23" s="33">
        <v>259.90909090909093</v>
      </c>
      <c r="L23" s="33">
        <v>317.6666666666667</v>
      </c>
      <c r="M23" s="33">
        <v>0.9139013534879045</v>
      </c>
      <c r="N23" s="33">
        <v>0.7477374710355582</v>
      </c>
      <c r="O23" s="172"/>
      <c r="P23" s="172"/>
      <c r="R23" s="28"/>
      <c r="S23" s="28"/>
      <c r="T23" s="28"/>
      <c r="U23" s="28"/>
      <c r="V23" s="28"/>
      <c r="W23" s="28"/>
      <c r="X23" s="58">
        <v>2016</v>
      </c>
      <c r="Y23" s="47">
        <v>66.26792230982154</v>
      </c>
      <c r="Z23" s="32"/>
      <c r="AA23" s="45">
        <v>1.9645372253223625</v>
      </c>
      <c r="AB23" s="33">
        <v>1101.2</v>
      </c>
      <c r="AC23" s="33">
        <v>1376.5</v>
      </c>
      <c r="AD23" s="33">
        <v>6.879282353264907</v>
      </c>
      <c r="AE23" s="33">
        <v>5.503425882611926</v>
      </c>
      <c r="AF23" s="171"/>
      <c r="AG23" s="171"/>
    </row>
    <row r="24" spans="1:33" ht="15.75" thickBot="1">
      <c r="A24" s="28"/>
      <c r="B24" s="28"/>
      <c r="C24" s="28"/>
      <c r="D24" s="28"/>
      <c r="E24" s="28"/>
      <c r="F24" s="28"/>
      <c r="G24" s="59"/>
      <c r="H24" s="36"/>
      <c r="I24" s="61"/>
      <c r="J24" s="44"/>
      <c r="K24" s="107">
        <f>SUM(K9:K23)</f>
        <v>2994.3179374389056</v>
      </c>
      <c r="L24" s="38"/>
      <c r="M24" s="38"/>
      <c r="N24" s="38"/>
      <c r="O24" s="38"/>
      <c r="P24" s="39"/>
      <c r="Q24" s="8"/>
      <c r="R24" s="28"/>
      <c r="S24" s="28"/>
      <c r="T24" s="28"/>
      <c r="U24" s="28"/>
      <c r="V24" s="28"/>
      <c r="W24" s="28"/>
      <c r="X24" s="59"/>
      <c r="Y24" s="36"/>
      <c r="Z24" s="37"/>
      <c r="AA24" s="44"/>
      <c r="AB24" s="38"/>
      <c r="AC24" s="38"/>
      <c r="AD24" s="38"/>
      <c r="AE24" s="39"/>
      <c r="AF24" s="171"/>
      <c r="AG24" s="171"/>
    </row>
    <row r="25" spans="1:33" ht="15.75" thickBot="1">
      <c r="A25" s="28"/>
      <c r="B25" s="28"/>
      <c r="C25" s="28"/>
      <c r="D25" s="28"/>
      <c r="E25" s="28"/>
      <c r="F25" s="28"/>
      <c r="G25" s="56">
        <v>2014</v>
      </c>
      <c r="H25" s="54">
        <v>20.912628227803324</v>
      </c>
      <c r="I25" s="51">
        <v>90.07332205301748</v>
      </c>
      <c r="J25" s="43">
        <v>0.26442436711691564</v>
      </c>
      <c r="K25" s="35">
        <v>282.7</v>
      </c>
      <c r="L25" s="35">
        <v>353.375</v>
      </c>
      <c r="M25" s="35">
        <v>2.9948153756217235</v>
      </c>
      <c r="N25" s="35">
        <v>2.395852300497379</v>
      </c>
      <c r="O25" s="173">
        <f>L124/75</f>
        <v>494.68342145967705</v>
      </c>
      <c r="P25" s="186">
        <f>K124/75</f>
        <v>415.84944224664235</v>
      </c>
      <c r="R25" s="28"/>
      <c r="S25" s="28"/>
      <c r="T25" s="28"/>
      <c r="U25" s="28"/>
      <c r="V25" s="28"/>
      <c r="W25" s="28"/>
      <c r="X25" s="56">
        <v>2014</v>
      </c>
      <c r="Y25" s="55">
        <v>53.928064363464266</v>
      </c>
      <c r="Z25" s="51">
        <v>96.38613861386139</v>
      </c>
      <c r="AA25" s="43">
        <v>1.1705187467899332</v>
      </c>
      <c r="AB25" s="35">
        <v>704.3333333333334</v>
      </c>
      <c r="AC25" s="35">
        <v>1408.6666666666667</v>
      </c>
      <c r="AD25" s="35">
        <v>5.989697719921734</v>
      </c>
      <c r="AE25" s="35">
        <v>2.994848859960867</v>
      </c>
      <c r="AF25" s="171"/>
      <c r="AG25" s="171"/>
    </row>
    <row r="26" spans="1:33" ht="16.5" thickBot="1" thickTop="1">
      <c r="A26" s="167" t="s">
        <v>109</v>
      </c>
      <c r="B26" s="168"/>
      <c r="C26" s="168"/>
      <c r="D26" s="168"/>
      <c r="E26" s="168"/>
      <c r="F26" s="169"/>
      <c r="G26" s="57">
        <v>2015</v>
      </c>
      <c r="H26" s="54">
        <v>37.73596469722971</v>
      </c>
      <c r="I26" s="49">
        <v>75.92675635276532</v>
      </c>
      <c r="J26" s="43">
        <v>0.6060635889359189</v>
      </c>
      <c r="K26" s="35">
        <v>326.32</v>
      </c>
      <c r="L26" s="35">
        <v>379.4418604651163</v>
      </c>
      <c r="M26" s="35">
        <v>2.9948153756217235</v>
      </c>
      <c r="N26" s="35">
        <v>2.575541223034682</v>
      </c>
      <c r="O26" s="174"/>
      <c r="P26" s="186"/>
      <c r="R26" s="167" t="s">
        <v>137</v>
      </c>
      <c r="S26" s="168"/>
      <c r="T26" s="168"/>
      <c r="U26" s="168"/>
      <c r="V26" s="168"/>
      <c r="W26" s="169"/>
      <c r="X26" s="57">
        <v>2015</v>
      </c>
      <c r="Y26" s="55">
        <v>60.43824701195219</v>
      </c>
      <c r="Z26" s="49">
        <v>72.45530828164904</v>
      </c>
      <c r="AA26" s="43">
        <v>1.527693856998993</v>
      </c>
      <c r="AB26" s="35">
        <v>836.6666666666666</v>
      </c>
      <c r="AC26" s="35">
        <v>1004</v>
      </c>
      <c r="AD26" s="35">
        <v>5.989697719921734</v>
      </c>
      <c r="AE26" s="35">
        <v>4.991414766601445</v>
      </c>
      <c r="AF26" s="171"/>
      <c r="AG26" s="171"/>
    </row>
    <row r="27" spans="1:33" ht="16.5" thickBot="1" thickTop="1">
      <c r="A27" s="28"/>
      <c r="B27" s="28"/>
      <c r="C27" s="28"/>
      <c r="D27" s="28"/>
      <c r="E27" s="28"/>
      <c r="F27" s="28"/>
      <c r="G27" s="58">
        <v>2016</v>
      </c>
      <c r="H27" s="54">
        <v>48.24871237888778</v>
      </c>
      <c r="I27" s="62"/>
      <c r="J27" s="43">
        <v>0.9323190706312873</v>
      </c>
      <c r="K27" s="35">
        <v>386.74</v>
      </c>
      <c r="L27" s="35">
        <v>449.69767441860466</v>
      </c>
      <c r="M27" s="35">
        <v>2.9948153756217235</v>
      </c>
      <c r="N27" s="35">
        <v>2.575541223034682</v>
      </c>
      <c r="O27" s="174"/>
      <c r="P27" s="186"/>
      <c r="R27" s="28"/>
      <c r="S27" s="28"/>
      <c r="T27" s="28"/>
      <c r="U27" s="28"/>
      <c r="V27" s="28"/>
      <c r="W27" s="28"/>
      <c r="X27" s="58">
        <v>2016</v>
      </c>
      <c r="Y27" s="55">
        <v>64.02484527403021</v>
      </c>
      <c r="Z27" s="34"/>
      <c r="AA27" s="43">
        <v>1.7796961753666032</v>
      </c>
      <c r="AB27" s="35">
        <v>1004.3333333333334</v>
      </c>
      <c r="AC27" s="35">
        <v>1205.2</v>
      </c>
      <c r="AD27" s="35">
        <v>5.989697719921734</v>
      </c>
      <c r="AE27" s="35">
        <v>4.991414766601445</v>
      </c>
      <c r="AF27" s="171"/>
      <c r="AG27" s="171"/>
    </row>
    <row r="28" spans="1:33" ht="15.75" thickBot="1">
      <c r="A28" s="28"/>
      <c r="B28" s="28"/>
      <c r="C28" s="28"/>
      <c r="D28" s="28"/>
      <c r="E28" s="28"/>
      <c r="F28" s="28"/>
      <c r="G28" s="60"/>
      <c r="H28" s="81"/>
      <c r="I28" s="82"/>
      <c r="J28" s="83"/>
      <c r="K28" s="84"/>
      <c r="L28" s="84"/>
      <c r="M28" s="84"/>
      <c r="N28" s="85"/>
      <c r="O28" s="174"/>
      <c r="P28" s="186"/>
      <c r="R28" s="28"/>
      <c r="S28" s="28"/>
      <c r="T28" s="28"/>
      <c r="U28" s="28"/>
      <c r="V28" s="28"/>
      <c r="W28" s="28"/>
      <c r="X28" s="59"/>
      <c r="Y28" s="36"/>
      <c r="Z28" s="37"/>
      <c r="AA28" s="44"/>
      <c r="AB28" s="38"/>
      <c r="AC28" s="38"/>
      <c r="AD28" s="38"/>
      <c r="AE28" s="39"/>
      <c r="AF28" s="171"/>
      <c r="AG28" s="171"/>
    </row>
    <row r="29" spans="1:33" ht="15.75" thickBot="1">
      <c r="A29" s="28"/>
      <c r="B29" s="28"/>
      <c r="C29" s="28"/>
      <c r="D29" s="28"/>
      <c r="E29" s="28"/>
      <c r="F29" s="28"/>
      <c r="G29" s="56">
        <v>2014</v>
      </c>
      <c r="H29" s="52">
        <v>4.328767123287672</v>
      </c>
      <c r="I29" s="52">
        <v>99.48717948717949</v>
      </c>
      <c r="J29" s="45">
        <v>0.04524627720504009</v>
      </c>
      <c r="K29" s="33">
        <v>608.3333333333334</v>
      </c>
      <c r="L29" s="33">
        <v>608.3333333333334</v>
      </c>
      <c r="M29" s="33">
        <v>1.7496180000699848</v>
      </c>
      <c r="N29" s="33">
        <v>1.7496180000699848</v>
      </c>
      <c r="O29" s="174"/>
      <c r="P29" s="186"/>
      <c r="R29" s="28"/>
      <c r="S29" s="28"/>
      <c r="T29" s="28"/>
      <c r="U29" s="28"/>
      <c r="V29" s="28"/>
      <c r="W29" s="28"/>
      <c r="X29" s="56">
        <v>2014</v>
      </c>
      <c r="Y29" s="50">
        <v>38.72944211544663</v>
      </c>
      <c r="Z29" s="52">
        <v>125.66137566137566</v>
      </c>
      <c r="AA29" s="45">
        <v>0.6321052631578947</v>
      </c>
      <c r="AB29" s="33">
        <v>775.25</v>
      </c>
      <c r="AC29" s="33">
        <v>1033.6666666666667</v>
      </c>
      <c r="AD29" s="33">
        <v>6.854949273375377</v>
      </c>
      <c r="AE29" s="33">
        <v>5.141211955031533</v>
      </c>
      <c r="AF29" s="171"/>
      <c r="AG29" s="171"/>
    </row>
    <row r="30" spans="1:33" ht="16.5" thickBot="1" thickTop="1">
      <c r="A30" s="167" t="s">
        <v>110</v>
      </c>
      <c r="B30" s="168"/>
      <c r="C30" s="168"/>
      <c r="D30" s="168"/>
      <c r="E30" s="168"/>
      <c r="F30" s="168"/>
      <c r="G30" s="57">
        <v>2015</v>
      </c>
      <c r="H30" s="52">
        <v>11.29347401328644</v>
      </c>
      <c r="I30" s="52">
        <v>91.4216673378977</v>
      </c>
      <c r="J30" s="45">
        <v>0.12731277533039648</v>
      </c>
      <c r="K30" s="33">
        <v>853</v>
      </c>
      <c r="L30" s="33">
        <v>853</v>
      </c>
      <c r="M30" s="33">
        <v>1.7496180000699848</v>
      </c>
      <c r="N30" s="33">
        <v>1.7496180000699848</v>
      </c>
      <c r="O30" s="174"/>
      <c r="P30" s="186"/>
      <c r="R30" s="167" t="s">
        <v>138</v>
      </c>
      <c r="S30" s="168"/>
      <c r="T30" s="168"/>
      <c r="U30" s="168"/>
      <c r="V30" s="168"/>
      <c r="W30" s="169"/>
      <c r="X30" s="57">
        <v>2015</v>
      </c>
      <c r="Y30" s="50">
        <v>46.72457473760405</v>
      </c>
      <c r="Z30" s="52">
        <v>96.39816633922725</v>
      </c>
      <c r="AA30" s="45">
        <v>0.8770380434782608</v>
      </c>
      <c r="AB30" s="33">
        <v>690.75</v>
      </c>
      <c r="AC30" s="33">
        <v>921</v>
      </c>
      <c r="AD30" s="33">
        <v>6.854949273375377</v>
      </c>
      <c r="AE30" s="33">
        <v>5.141211955031533</v>
      </c>
      <c r="AF30" s="171"/>
      <c r="AG30" s="171"/>
    </row>
    <row r="31" spans="1:33" ht="16.5" thickBot="1" thickTop="1">
      <c r="A31" s="28"/>
      <c r="B31" s="28"/>
      <c r="C31" s="28"/>
      <c r="D31" s="28"/>
      <c r="E31" s="28"/>
      <c r="F31" s="28"/>
      <c r="G31" s="58">
        <v>2016</v>
      </c>
      <c r="H31" s="52">
        <v>19.042040329687428</v>
      </c>
      <c r="I31" s="63"/>
      <c r="J31" s="45">
        <v>0.23520899498002262</v>
      </c>
      <c r="K31" s="33">
        <v>841.6666666666666</v>
      </c>
      <c r="L31" s="33">
        <v>841.6666666666666</v>
      </c>
      <c r="M31" s="33">
        <v>1.7496180000699848</v>
      </c>
      <c r="N31" s="33">
        <v>1.7496180000699848</v>
      </c>
      <c r="O31" s="174"/>
      <c r="P31" s="186"/>
      <c r="R31" s="28"/>
      <c r="S31" s="28"/>
      <c r="T31" s="28"/>
      <c r="U31" s="28"/>
      <c r="V31" s="28"/>
      <c r="W31" s="28"/>
      <c r="X31" s="71">
        <v>2016</v>
      </c>
      <c r="Y31" s="90">
        <v>46.589755161270986</v>
      </c>
      <c r="Z31" s="91"/>
      <c r="AA31" s="72">
        <v>0.8722999735715061</v>
      </c>
      <c r="AB31" s="73">
        <v>723.75</v>
      </c>
      <c r="AC31" s="73">
        <v>965</v>
      </c>
      <c r="AD31" s="73">
        <v>6.854949273375377</v>
      </c>
      <c r="AE31" s="73">
        <v>5.141211955031533</v>
      </c>
      <c r="AF31" s="171"/>
      <c r="AG31" s="171"/>
    </row>
    <row r="32" spans="1:33" ht="15.75" thickBot="1">
      <c r="A32" s="28"/>
      <c r="B32" s="28"/>
      <c r="C32" s="28"/>
      <c r="D32" s="28"/>
      <c r="E32" s="28"/>
      <c r="F32" s="28"/>
      <c r="G32" s="70"/>
      <c r="H32" s="69"/>
      <c r="I32" s="69"/>
      <c r="J32" s="79"/>
      <c r="K32" s="80"/>
      <c r="L32" s="80"/>
      <c r="M32" s="80"/>
      <c r="N32" s="80"/>
      <c r="O32" s="175"/>
      <c r="P32" s="186"/>
      <c r="R32" s="28"/>
      <c r="S32" s="28"/>
      <c r="T32" s="28"/>
      <c r="U32" s="28"/>
      <c r="V32" s="28"/>
      <c r="W32" s="28"/>
      <c r="X32" s="59"/>
      <c r="Y32" s="36"/>
      <c r="Z32" s="37"/>
      <c r="AA32" s="44"/>
      <c r="AB32" s="38"/>
      <c r="AC32" s="38"/>
      <c r="AD32" s="38"/>
      <c r="AE32" s="39"/>
      <c r="AF32" s="171"/>
      <c r="AG32" s="171"/>
    </row>
    <row r="33" spans="1:33" ht="15.75" thickBot="1">
      <c r="A33" s="28"/>
      <c r="B33" s="28"/>
      <c r="C33" s="28"/>
      <c r="D33" s="28"/>
      <c r="E33" s="28"/>
      <c r="F33" s="28"/>
      <c r="G33" s="56">
        <v>2014</v>
      </c>
      <c r="H33" s="53">
        <v>4.149933065595716</v>
      </c>
      <c r="I33" s="51">
        <v>97.74744027303754</v>
      </c>
      <c r="J33" s="43">
        <v>0.043296089385474856</v>
      </c>
      <c r="K33" s="35">
        <v>373.5</v>
      </c>
      <c r="L33" s="35">
        <v>373.5</v>
      </c>
      <c r="M33" s="35">
        <v>1.7435651548503803</v>
      </c>
      <c r="N33" s="35">
        <v>1.7435651548503803</v>
      </c>
      <c r="O33" s="175"/>
      <c r="P33" s="186"/>
      <c r="R33" s="28"/>
      <c r="S33" s="28"/>
      <c r="T33" s="28"/>
      <c r="U33" s="28"/>
      <c r="V33" s="28"/>
      <c r="W33" s="28"/>
      <c r="X33" s="56">
        <v>2014</v>
      </c>
      <c r="Y33" s="50">
        <v>33.35750543872371</v>
      </c>
      <c r="Z33" s="52">
        <v>107.99059929494712</v>
      </c>
      <c r="AA33" s="45">
        <v>0.500544069640914</v>
      </c>
      <c r="AB33" s="33">
        <v>1379</v>
      </c>
      <c r="AC33" s="33">
        <v>1379</v>
      </c>
      <c r="AD33" s="33">
        <v>3.326237360298031</v>
      </c>
      <c r="AE33" s="33">
        <v>3.326237360298031</v>
      </c>
      <c r="AF33" s="171"/>
      <c r="AG33" s="171"/>
    </row>
    <row r="34" spans="1:33" ht="16.5" thickBot="1" thickTop="1">
      <c r="A34" s="167" t="s">
        <v>192</v>
      </c>
      <c r="B34" s="168"/>
      <c r="C34" s="168"/>
      <c r="D34" s="168"/>
      <c r="E34" s="168"/>
      <c r="F34" s="169"/>
      <c r="G34" s="57">
        <v>2015</v>
      </c>
      <c r="H34" s="53">
        <v>9.826589595375722</v>
      </c>
      <c r="I34" s="51">
        <v>94.40242057488653</v>
      </c>
      <c r="J34" s="43">
        <v>0.10897435897435899</v>
      </c>
      <c r="K34" s="35">
        <v>276.8</v>
      </c>
      <c r="L34" s="35">
        <v>276.8</v>
      </c>
      <c r="M34" s="35">
        <v>2.1794564435629753</v>
      </c>
      <c r="N34" s="35">
        <v>2.1794564435629753</v>
      </c>
      <c r="O34" s="175"/>
      <c r="P34" s="186"/>
      <c r="R34" s="167" t="s">
        <v>190</v>
      </c>
      <c r="S34" s="168"/>
      <c r="T34" s="168"/>
      <c r="U34" s="168"/>
      <c r="V34" s="168"/>
      <c r="W34" s="169"/>
      <c r="X34" s="57">
        <v>2015</v>
      </c>
      <c r="Y34" s="50">
        <v>28.615863141524105</v>
      </c>
      <c r="Z34" s="52">
        <v>111.13801452784503</v>
      </c>
      <c r="AA34" s="45">
        <v>0.40087145969498916</v>
      </c>
      <c r="AB34" s="33">
        <v>1286</v>
      </c>
      <c r="AC34" s="33">
        <v>1286</v>
      </c>
      <c r="AD34" s="33">
        <v>3.326237360298031</v>
      </c>
      <c r="AE34" s="33">
        <v>3.326237360298031</v>
      </c>
      <c r="AF34" s="171"/>
      <c r="AG34" s="171"/>
    </row>
    <row r="35" spans="1:33" ht="16.5" thickBot="1" thickTop="1">
      <c r="A35" s="28"/>
      <c r="B35" s="28"/>
      <c r="C35" s="28"/>
      <c r="D35" s="28"/>
      <c r="E35" s="28"/>
      <c r="F35" s="28"/>
      <c r="G35" s="58">
        <v>2016</v>
      </c>
      <c r="H35" s="53">
        <v>13.351624400625655</v>
      </c>
      <c r="I35" s="62"/>
      <c r="J35" s="43">
        <v>0.15408972537878785</v>
      </c>
      <c r="K35" s="35">
        <v>306.8</v>
      </c>
      <c r="L35" s="35">
        <v>255.66666666666666</v>
      </c>
      <c r="M35" s="35">
        <v>2.1794564435629753</v>
      </c>
      <c r="N35" s="35">
        <v>2.6153477322755703</v>
      </c>
      <c r="O35" s="175"/>
      <c r="P35" s="186"/>
      <c r="R35" s="64"/>
      <c r="S35" s="64"/>
      <c r="T35" s="64"/>
      <c r="U35" s="64"/>
      <c r="V35" s="64"/>
      <c r="W35" s="64"/>
      <c r="X35" s="58">
        <v>2016</v>
      </c>
      <c r="Y35" s="50">
        <v>21.844880106225105</v>
      </c>
      <c r="Z35" s="32"/>
      <c r="AA35" s="45">
        <v>0.2795067058423778</v>
      </c>
      <c r="AB35" s="33">
        <v>1240</v>
      </c>
      <c r="AC35" s="33">
        <v>1240</v>
      </c>
      <c r="AD35" s="33">
        <v>3.326237360298031</v>
      </c>
      <c r="AE35" s="33">
        <v>3.326237360298031</v>
      </c>
      <c r="AF35" s="171"/>
      <c r="AG35" s="171"/>
    </row>
    <row r="36" spans="1:33" ht="15.75" thickBot="1">
      <c r="A36" s="28"/>
      <c r="B36" s="28"/>
      <c r="C36" s="28"/>
      <c r="D36" s="28"/>
      <c r="E36" s="28"/>
      <c r="F36" s="28"/>
      <c r="G36" s="74"/>
      <c r="H36" s="75"/>
      <c r="I36" s="61"/>
      <c r="J36" s="76"/>
      <c r="K36" s="77"/>
      <c r="L36" s="77"/>
      <c r="M36" s="77"/>
      <c r="N36" s="78"/>
      <c r="O36" s="174"/>
      <c r="P36" s="186"/>
      <c r="R36" s="28"/>
      <c r="S36" s="28"/>
      <c r="T36" s="28"/>
      <c r="U36" s="28"/>
      <c r="V36" s="28"/>
      <c r="W36" s="28"/>
      <c r="X36" s="74"/>
      <c r="Y36" s="75"/>
      <c r="Z36" s="61"/>
      <c r="AA36" s="76"/>
      <c r="AB36" s="77"/>
      <c r="AC36" s="77"/>
      <c r="AD36" s="77"/>
      <c r="AE36" s="78"/>
      <c r="AF36" s="171"/>
      <c r="AG36" s="171"/>
    </row>
    <row r="37" spans="1:33" ht="15.75" thickBot="1">
      <c r="A37" s="28"/>
      <c r="B37" s="28"/>
      <c r="C37" s="28"/>
      <c r="D37" s="28"/>
      <c r="E37" s="28"/>
      <c r="F37" s="28"/>
      <c r="G37" s="56">
        <v>2014</v>
      </c>
      <c r="H37" s="53">
        <v>8.498435870698644</v>
      </c>
      <c r="I37" s="51">
        <v>98.87323943661971</v>
      </c>
      <c r="J37" s="43">
        <v>0.09287749287749288</v>
      </c>
      <c r="K37" s="35">
        <v>383.6</v>
      </c>
      <c r="L37" s="35">
        <v>639.3333333333334</v>
      </c>
      <c r="M37" s="35">
        <v>1.9482847301235993</v>
      </c>
      <c r="N37" s="35">
        <v>1.1689708380741595</v>
      </c>
      <c r="O37" s="174"/>
      <c r="P37" s="186"/>
      <c r="R37" s="28"/>
      <c r="S37" s="28"/>
      <c r="T37" s="28"/>
      <c r="U37" s="28"/>
      <c r="V37" s="28"/>
      <c r="W37" s="28"/>
      <c r="X37" s="56">
        <v>2014</v>
      </c>
      <c r="Y37" s="54">
        <v>23.52015732546706</v>
      </c>
      <c r="Z37" s="49">
        <v>83.06279367791542</v>
      </c>
      <c r="AA37" s="43">
        <v>0.30753407045512987</v>
      </c>
      <c r="AB37" s="35">
        <v>508.5</v>
      </c>
      <c r="AC37" s="35">
        <v>508.5</v>
      </c>
      <c r="AD37" s="35">
        <v>9.874202658135356</v>
      </c>
      <c r="AE37" s="35">
        <v>9.874202658135356</v>
      </c>
      <c r="AF37" s="171"/>
      <c r="AG37" s="171"/>
    </row>
    <row r="38" spans="1:33" ht="16.5" thickBot="1" thickTop="1">
      <c r="A38" s="167" t="s">
        <v>111</v>
      </c>
      <c r="B38" s="168"/>
      <c r="C38" s="168"/>
      <c r="D38" s="168"/>
      <c r="E38" s="168"/>
      <c r="F38" s="169"/>
      <c r="G38" s="57">
        <v>2015</v>
      </c>
      <c r="H38" s="53">
        <v>14.028169014084508</v>
      </c>
      <c r="I38" s="51">
        <v>91.92771084337349</v>
      </c>
      <c r="J38" s="43">
        <v>0.16317169069462648</v>
      </c>
      <c r="K38" s="35">
        <v>355</v>
      </c>
      <c r="L38" s="35">
        <v>443.75</v>
      </c>
      <c r="M38" s="35">
        <v>1.9482847301235993</v>
      </c>
      <c r="N38" s="35">
        <v>1.5586277840988794</v>
      </c>
      <c r="O38" s="174"/>
      <c r="P38" s="186"/>
      <c r="R38" s="167" t="s">
        <v>139</v>
      </c>
      <c r="S38" s="168"/>
      <c r="T38" s="168"/>
      <c r="U38" s="168"/>
      <c r="V38" s="168"/>
      <c r="W38" s="169"/>
      <c r="X38" s="57">
        <v>2015</v>
      </c>
      <c r="Y38" s="53">
        <v>14.889845530514053</v>
      </c>
      <c r="Z38" s="51">
        <v>100.29841838257236</v>
      </c>
      <c r="AA38" s="43">
        <v>0.17494793216304672</v>
      </c>
      <c r="AB38" s="35">
        <v>789.8</v>
      </c>
      <c r="AC38" s="35">
        <v>789.8</v>
      </c>
      <c r="AD38" s="35">
        <v>9.874202658135356</v>
      </c>
      <c r="AE38" s="35">
        <v>9.874202658135356</v>
      </c>
      <c r="AF38" s="171"/>
      <c r="AG38" s="171"/>
    </row>
    <row r="39" spans="1:33" ht="16.5" thickBot="1" thickTop="1">
      <c r="A39" s="28"/>
      <c r="B39" s="28"/>
      <c r="C39" s="28"/>
      <c r="D39" s="28"/>
      <c r="E39" s="28"/>
      <c r="F39" s="28"/>
      <c r="G39" s="58">
        <v>2016</v>
      </c>
      <c r="H39" s="53">
        <v>18.378457549242448</v>
      </c>
      <c r="I39" s="62"/>
      <c r="J39" s="43">
        <v>0.2251667512940008</v>
      </c>
      <c r="K39" s="35">
        <v>370.1666666666667</v>
      </c>
      <c r="L39" s="35">
        <v>444.2</v>
      </c>
      <c r="M39" s="35">
        <v>2.337941676148319</v>
      </c>
      <c r="N39" s="35">
        <v>1.9482847301235993</v>
      </c>
      <c r="O39" s="174"/>
      <c r="P39" s="186"/>
      <c r="R39" s="28"/>
      <c r="S39" s="28"/>
      <c r="T39" s="28"/>
      <c r="U39" s="28"/>
      <c r="V39" s="28"/>
      <c r="W39" s="28"/>
      <c r="X39" s="58">
        <v>2016</v>
      </c>
      <c r="Y39" s="53">
        <v>18.228425446218075</v>
      </c>
      <c r="Z39" s="34"/>
      <c r="AA39" s="43">
        <v>0.22291885102724873</v>
      </c>
      <c r="AB39" s="35">
        <v>664.8</v>
      </c>
      <c r="AC39" s="35">
        <v>664.8</v>
      </c>
      <c r="AD39" s="35">
        <v>9.874202658135356</v>
      </c>
      <c r="AE39" s="35">
        <v>9.874202658135356</v>
      </c>
      <c r="AF39" s="171"/>
      <c r="AG39" s="171"/>
    </row>
    <row r="40" spans="1:33" ht="15.75" thickBot="1">
      <c r="A40" s="28"/>
      <c r="B40" s="28"/>
      <c r="C40" s="28"/>
      <c r="D40" s="28"/>
      <c r="E40" s="28"/>
      <c r="F40" s="28"/>
      <c r="G40" s="60"/>
      <c r="H40" s="36"/>
      <c r="I40" s="61"/>
      <c r="J40" s="44"/>
      <c r="K40" s="38"/>
      <c r="L40" s="38"/>
      <c r="M40" s="38"/>
      <c r="N40" s="39"/>
      <c r="O40" s="174"/>
      <c r="P40" s="186"/>
      <c r="R40" s="28"/>
      <c r="S40" s="28"/>
      <c r="T40" s="28"/>
      <c r="U40" s="28"/>
      <c r="V40" s="28"/>
      <c r="W40" s="28"/>
      <c r="X40" s="60"/>
      <c r="Y40" s="36"/>
      <c r="Z40" s="37"/>
      <c r="AA40" s="44"/>
      <c r="AB40" s="38"/>
      <c r="AC40" s="38"/>
      <c r="AD40" s="38"/>
      <c r="AE40" s="39"/>
      <c r="AF40" s="171"/>
      <c r="AG40" s="171"/>
    </row>
    <row r="41" spans="1:33" ht="15.75" thickBot="1">
      <c r="A41" s="28"/>
      <c r="B41" s="28"/>
      <c r="C41" s="28"/>
      <c r="D41" s="28"/>
      <c r="E41" s="28"/>
      <c r="F41" s="28"/>
      <c r="G41" s="56">
        <v>2014</v>
      </c>
      <c r="H41" s="52">
        <v>17.670011148272017</v>
      </c>
      <c r="I41" s="52">
        <v>99.14969791899753</v>
      </c>
      <c r="J41" s="45">
        <v>0.21462423832092078</v>
      </c>
      <c r="K41" s="33">
        <v>414</v>
      </c>
      <c r="L41" s="33">
        <v>598</v>
      </c>
      <c r="M41" s="33">
        <v>2.4904357687879433</v>
      </c>
      <c r="N41" s="33">
        <v>1.7241478399301144</v>
      </c>
      <c r="O41" s="174"/>
      <c r="P41" s="186"/>
      <c r="R41" s="28"/>
      <c r="S41" s="28"/>
      <c r="T41" s="28"/>
      <c r="U41" s="28"/>
      <c r="V41" s="28"/>
      <c r="W41" s="28"/>
      <c r="X41" s="56">
        <v>2014</v>
      </c>
      <c r="Y41" s="52">
        <v>12.22896790980052</v>
      </c>
      <c r="Z41" s="52">
        <v>127.69716088328076</v>
      </c>
      <c r="AA41" s="45">
        <v>0.13932806324110672</v>
      </c>
      <c r="AB41" s="33">
        <v>1153</v>
      </c>
      <c r="AC41" s="33">
        <v>2306</v>
      </c>
      <c r="AD41" s="33">
        <v>7.604851895509335</v>
      </c>
      <c r="AE41" s="33">
        <v>3.8024259477546676</v>
      </c>
      <c r="AF41" s="171"/>
      <c r="AG41" s="171"/>
    </row>
    <row r="42" spans="1:33" ht="16.5" thickBot="1" thickTop="1">
      <c r="A42" s="167" t="s">
        <v>112</v>
      </c>
      <c r="B42" s="168"/>
      <c r="C42" s="168"/>
      <c r="D42" s="168"/>
      <c r="E42" s="168"/>
      <c r="F42" s="169"/>
      <c r="G42" s="57">
        <v>2015</v>
      </c>
      <c r="H42" s="50">
        <v>23.508331840172012</v>
      </c>
      <c r="I42" s="52">
        <v>92.20302375809935</v>
      </c>
      <c r="J42" s="45">
        <v>0.30733192785195595</v>
      </c>
      <c r="K42" s="33">
        <v>429.3076923076923</v>
      </c>
      <c r="L42" s="33">
        <v>465.0833333333333</v>
      </c>
      <c r="M42" s="33">
        <v>2.4904357687879433</v>
      </c>
      <c r="N42" s="33">
        <v>2.2988637865734862</v>
      </c>
      <c r="O42" s="174"/>
      <c r="P42" s="186"/>
      <c r="R42" s="167" t="s">
        <v>140</v>
      </c>
      <c r="S42" s="168"/>
      <c r="T42" s="168"/>
      <c r="U42" s="168"/>
      <c r="V42" s="168"/>
      <c r="W42" s="169"/>
      <c r="X42" s="57">
        <v>2015</v>
      </c>
      <c r="Y42" s="50">
        <v>25.8969341161122</v>
      </c>
      <c r="Z42" s="52">
        <v>90.80735411670663</v>
      </c>
      <c r="AA42" s="45">
        <v>0.3494718309859155</v>
      </c>
      <c r="AB42" s="33">
        <v>766.5</v>
      </c>
      <c r="AC42" s="33">
        <v>1533</v>
      </c>
      <c r="AD42" s="33">
        <v>7.604851895509335</v>
      </c>
      <c r="AE42" s="33">
        <v>3.8024259477546676</v>
      </c>
      <c r="AF42" s="171"/>
      <c r="AG42" s="171"/>
    </row>
    <row r="43" spans="1:33" ht="16.5" thickBot="1" thickTop="1">
      <c r="A43" s="28"/>
      <c r="B43" s="28"/>
      <c r="C43" s="28"/>
      <c r="D43" s="28"/>
      <c r="E43" s="28"/>
      <c r="F43" s="28"/>
      <c r="G43" s="58">
        <v>2016</v>
      </c>
      <c r="H43" s="50">
        <v>26.745968593189243</v>
      </c>
      <c r="I43" s="63"/>
      <c r="J43" s="45">
        <v>0.3651125826052838</v>
      </c>
      <c r="K43" s="33">
        <v>399</v>
      </c>
      <c r="L43" s="33">
        <v>491.0769230769231</v>
      </c>
      <c r="M43" s="33">
        <v>3.065151715431315</v>
      </c>
      <c r="N43" s="33">
        <v>2.4904357687879433</v>
      </c>
      <c r="O43" s="174"/>
      <c r="P43" s="186"/>
      <c r="R43" s="28"/>
      <c r="S43" s="28"/>
      <c r="T43" s="28"/>
      <c r="U43" s="28"/>
      <c r="V43" s="28"/>
      <c r="W43" s="28"/>
      <c r="X43" s="58">
        <v>2016</v>
      </c>
      <c r="Y43" s="50">
        <v>31.56547225987326</v>
      </c>
      <c r="Z43" s="32"/>
      <c r="AA43" s="45">
        <v>0.4612506771397616</v>
      </c>
      <c r="AB43" s="33">
        <v>897</v>
      </c>
      <c r="AC43" s="33">
        <v>1794</v>
      </c>
      <c r="AD43" s="33">
        <v>7.604851895509335</v>
      </c>
      <c r="AE43" s="33">
        <v>3.8024259477546676</v>
      </c>
      <c r="AF43" s="171"/>
      <c r="AG43" s="171"/>
    </row>
    <row r="44" spans="1:33" ht="15.75" thickBot="1">
      <c r="A44" s="28"/>
      <c r="B44" s="28"/>
      <c r="C44" s="28"/>
      <c r="D44" s="28"/>
      <c r="E44" s="28"/>
      <c r="F44" s="28"/>
      <c r="G44" s="59"/>
      <c r="H44" s="36"/>
      <c r="I44" s="61"/>
      <c r="J44" s="44"/>
      <c r="K44" s="38"/>
      <c r="L44" s="38"/>
      <c r="M44" s="38"/>
      <c r="N44" s="39"/>
      <c r="O44" s="174"/>
      <c r="P44" s="186"/>
      <c r="R44" s="28"/>
      <c r="S44" s="28"/>
      <c r="T44" s="28"/>
      <c r="U44" s="28"/>
      <c r="V44" s="28"/>
      <c r="W44" s="28"/>
      <c r="X44" s="59"/>
      <c r="Y44" s="36"/>
      <c r="Z44" s="37"/>
      <c r="AA44" s="44"/>
      <c r="AB44" s="38"/>
      <c r="AC44" s="38"/>
      <c r="AD44" s="38"/>
      <c r="AE44" s="39"/>
      <c r="AF44" s="171"/>
      <c r="AG44" s="171"/>
    </row>
    <row r="45" spans="1:33" ht="15.75" thickBot="1">
      <c r="A45" s="28"/>
      <c r="B45" s="28"/>
      <c r="C45" s="28"/>
      <c r="D45" s="28"/>
      <c r="E45" s="28"/>
      <c r="F45" s="28"/>
      <c r="G45" s="56">
        <v>2014</v>
      </c>
      <c r="H45" s="53">
        <v>13.464912280701755</v>
      </c>
      <c r="I45" s="51">
        <v>93.68471035137702</v>
      </c>
      <c r="J45" s="43">
        <v>0.15560060821084643</v>
      </c>
      <c r="K45" s="35">
        <v>760</v>
      </c>
      <c r="L45" s="35">
        <v>760</v>
      </c>
      <c r="M45" s="35">
        <v>0.9961316886092342</v>
      </c>
      <c r="N45" s="35">
        <v>0.9961316886092342</v>
      </c>
      <c r="O45" s="174"/>
      <c r="P45" s="186"/>
      <c r="R45" s="28"/>
      <c r="S45" s="28"/>
      <c r="T45" s="28"/>
      <c r="U45" s="28"/>
      <c r="V45" s="28"/>
      <c r="W45" s="28"/>
      <c r="X45" s="56">
        <v>2014</v>
      </c>
      <c r="Y45" s="54">
        <v>34.612700628053034</v>
      </c>
      <c r="Z45" s="49">
        <v>66.00915815427967</v>
      </c>
      <c r="AA45" s="43">
        <v>0.5293489861259338</v>
      </c>
      <c r="AB45" s="35">
        <v>1433</v>
      </c>
      <c r="AC45" s="35">
        <v>2866</v>
      </c>
      <c r="AD45" s="35">
        <v>4.5565352106258405</v>
      </c>
      <c r="AE45" s="35">
        <v>2.2782676053129203</v>
      </c>
      <c r="AF45" s="171"/>
      <c r="AG45" s="171"/>
    </row>
    <row r="46" spans="1:33" ht="16.5" thickBot="1" thickTop="1">
      <c r="A46" s="167" t="s">
        <v>113</v>
      </c>
      <c r="B46" s="168"/>
      <c r="C46" s="168"/>
      <c r="D46" s="168"/>
      <c r="E46" s="168"/>
      <c r="F46" s="169"/>
      <c r="G46" s="57">
        <v>2015</v>
      </c>
      <c r="H46" s="54">
        <v>24.155844155844157</v>
      </c>
      <c r="I46" s="51">
        <v>87.46879680479282</v>
      </c>
      <c r="J46" s="43">
        <v>0.3184931506849315</v>
      </c>
      <c r="K46" s="35">
        <v>770</v>
      </c>
      <c r="L46" s="35">
        <v>770</v>
      </c>
      <c r="M46" s="35">
        <v>0.9961316886092342</v>
      </c>
      <c r="N46" s="35">
        <v>0.9961316886092342</v>
      </c>
      <c r="O46" s="174"/>
      <c r="P46" s="186"/>
      <c r="R46" s="167" t="s">
        <v>141</v>
      </c>
      <c r="S46" s="168"/>
      <c r="T46" s="168"/>
      <c r="U46" s="168"/>
      <c r="V46" s="168"/>
      <c r="W46" s="169"/>
      <c r="X46" s="57">
        <v>2015</v>
      </c>
      <c r="Y46" s="54">
        <v>20.1757043320206</v>
      </c>
      <c r="Z46" s="51">
        <v>114.1186660892161</v>
      </c>
      <c r="AA46" s="43">
        <v>0.2527514231499051</v>
      </c>
      <c r="AB46" s="35">
        <v>1650.5</v>
      </c>
      <c r="AC46" s="35">
        <v>3301</v>
      </c>
      <c r="AD46" s="35">
        <v>4.5565352106258405</v>
      </c>
      <c r="AE46" s="35">
        <v>2.2782676053129203</v>
      </c>
      <c r="AF46" s="171"/>
      <c r="AG46" s="171"/>
    </row>
    <row r="47" spans="1:33" ht="16.5" thickBot="1" thickTop="1">
      <c r="A47" s="28"/>
      <c r="B47" s="28"/>
      <c r="C47" s="28"/>
      <c r="D47" s="28"/>
      <c r="E47" s="28"/>
      <c r="F47" s="28"/>
      <c r="G47" s="58">
        <v>2016</v>
      </c>
      <c r="H47" s="54">
        <v>29.90045181338312</v>
      </c>
      <c r="I47" s="62"/>
      <c r="J47" s="43">
        <v>0.4265427179898943</v>
      </c>
      <c r="K47" s="35">
        <v>936.6666666666666</v>
      </c>
      <c r="L47" s="35">
        <v>936.6666666666666</v>
      </c>
      <c r="M47" s="35">
        <v>0.9961316886092342</v>
      </c>
      <c r="N47" s="35">
        <v>0.9961316886092342</v>
      </c>
      <c r="O47" s="174"/>
      <c r="P47" s="186"/>
      <c r="R47" s="28"/>
      <c r="S47" s="28"/>
      <c r="T47" s="28"/>
      <c r="U47" s="28"/>
      <c r="V47" s="28"/>
      <c r="W47" s="28"/>
      <c r="X47" s="58">
        <v>2016</v>
      </c>
      <c r="Y47" s="53">
        <v>8.013841661342397</v>
      </c>
      <c r="Z47" s="34"/>
      <c r="AA47" s="43">
        <v>0.08712008204363227</v>
      </c>
      <c r="AB47" s="35">
        <v>1717</v>
      </c>
      <c r="AC47" s="35">
        <v>3434</v>
      </c>
      <c r="AD47" s="35">
        <v>4.5565352106258405</v>
      </c>
      <c r="AE47" s="35">
        <v>2.2782676053129203</v>
      </c>
      <c r="AF47" s="171"/>
      <c r="AG47" s="171"/>
    </row>
    <row r="48" spans="1:33" ht="15.75" thickBot="1">
      <c r="A48" s="28"/>
      <c r="B48" s="28"/>
      <c r="C48" s="28"/>
      <c r="D48" s="28"/>
      <c r="E48" s="28"/>
      <c r="F48" s="28"/>
      <c r="G48" s="59"/>
      <c r="H48" s="36"/>
      <c r="I48" s="61"/>
      <c r="J48" s="44"/>
      <c r="K48" s="38"/>
      <c r="L48" s="38"/>
      <c r="M48" s="38"/>
      <c r="N48" s="39"/>
      <c r="O48" s="174"/>
      <c r="P48" s="186"/>
      <c r="R48" s="28"/>
      <c r="S48" s="28"/>
      <c r="T48" s="28"/>
      <c r="U48" s="28"/>
      <c r="V48" s="28"/>
      <c r="W48" s="28"/>
      <c r="X48" s="59"/>
      <c r="Y48" s="36"/>
      <c r="Z48" s="37"/>
      <c r="AA48" s="44"/>
      <c r="AB48" s="38"/>
      <c r="AC48" s="38"/>
      <c r="AD48" s="38"/>
      <c r="AE48" s="39"/>
      <c r="AF48" s="171"/>
      <c r="AG48" s="171"/>
    </row>
    <row r="49" spans="1:33" ht="15.75" thickBot="1">
      <c r="A49" s="28"/>
      <c r="B49" s="28"/>
      <c r="C49" s="28"/>
      <c r="D49" s="28"/>
      <c r="E49" s="28"/>
      <c r="F49" s="28"/>
      <c r="G49" s="56">
        <v>2014</v>
      </c>
      <c r="H49" s="52">
        <v>11.56387665198238</v>
      </c>
      <c r="I49" s="52">
        <v>96.6887417218543</v>
      </c>
      <c r="J49" s="45">
        <v>0.1307596513075965</v>
      </c>
      <c r="K49" s="33">
        <v>605.3333333333334</v>
      </c>
      <c r="L49" s="33">
        <v>908</v>
      </c>
      <c r="M49" s="33">
        <v>1.2426579625380045</v>
      </c>
      <c r="N49" s="33">
        <v>0.8284386416920031</v>
      </c>
      <c r="O49" s="174"/>
      <c r="P49" s="186"/>
      <c r="R49" s="28"/>
      <c r="S49" s="28"/>
      <c r="T49" s="28"/>
      <c r="U49" s="28"/>
      <c r="V49" s="28"/>
      <c r="W49" s="28"/>
      <c r="X49" s="56">
        <v>2014</v>
      </c>
      <c r="Y49" s="50">
        <v>44.685569459844764</v>
      </c>
      <c r="Z49" s="50">
        <v>73.73310810810811</v>
      </c>
      <c r="AA49" s="45">
        <v>0.8078465063001146</v>
      </c>
      <c r="AB49" s="33">
        <v>789.125</v>
      </c>
      <c r="AC49" s="33">
        <v>1578.25</v>
      </c>
      <c r="AD49" s="33">
        <v>5.7070296337513735</v>
      </c>
      <c r="AE49" s="33">
        <v>2.8535148168756868</v>
      </c>
      <c r="AF49" s="171"/>
      <c r="AG49" s="171"/>
    </row>
    <row r="50" spans="1:33" ht="16.5" thickBot="1" thickTop="1">
      <c r="A50" s="167" t="s">
        <v>114</v>
      </c>
      <c r="B50" s="168"/>
      <c r="C50" s="168"/>
      <c r="D50" s="168"/>
      <c r="E50" s="168"/>
      <c r="F50" s="169"/>
      <c r="G50" s="57">
        <v>2015</v>
      </c>
      <c r="H50" s="50">
        <v>27.98913043478261</v>
      </c>
      <c r="I50" s="50">
        <v>81.28834355828221</v>
      </c>
      <c r="J50" s="45">
        <v>0.3886792452830189</v>
      </c>
      <c r="K50" s="33">
        <v>613.3333333333334</v>
      </c>
      <c r="L50" s="33">
        <v>920</v>
      </c>
      <c r="M50" s="33">
        <v>1.2426579625380045</v>
      </c>
      <c r="N50" s="33">
        <v>0.8284386416920031</v>
      </c>
      <c r="O50" s="174"/>
      <c r="P50" s="186"/>
      <c r="R50" s="167" t="s">
        <v>142</v>
      </c>
      <c r="S50" s="168"/>
      <c r="T50" s="168"/>
      <c r="U50" s="168"/>
      <c r="V50" s="168"/>
      <c r="W50" s="169"/>
      <c r="X50" s="57">
        <v>2015</v>
      </c>
      <c r="Y50" s="50">
        <v>42.7521540800811</v>
      </c>
      <c r="Z50" s="52">
        <v>89.0948530861763</v>
      </c>
      <c r="AA50" s="45">
        <v>0.7467906153165117</v>
      </c>
      <c r="AB50" s="33">
        <v>986.5</v>
      </c>
      <c r="AC50" s="33">
        <v>1315.3333333333333</v>
      </c>
      <c r="AD50" s="33">
        <v>5.7070296337513735</v>
      </c>
      <c r="AE50" s="33">
        <v>4.28027222531353</v>
      </c>
      <c r="AF50" s="171"/>
      <c r="AG50" s="171"/>
    </row>
    <row r="51" spans="1:33" ht="16.5" thickBot="1" thickTop="1">
      <c r="A51" s="28"/>
      <c r="B51" s="28"/>
      <c r="C51" s="28"/>
      <c r="D51" s="28"/>
      <c r="E51" s="28"/>
      <c r="F51" s="28"/>
      <c r="G51" s="58">
        <v>2016</v>
      </c>
      <c r="H51" s="50">
        <v>35.22585641509662</v>
      </c>
      <c r="I51" s="63"/>
      <c r="J51" s="45">
        <v>0.5438258920231646</v>
      </c>
      <c r="K51" s="33">
        <v>845</v>
      </c>
      <c r="L51" s="33">
        <v>1267.5</v>
      </c>
      <c r="M51" s="33">
        <v>1.2426579625380045</v>
      </c>
      <c r="N51" s="33">
        <v>0.8284386416920031</v>
      </c>
      <c r="O51" s="174"/>
      <c r="P51" s="186"/>
      <c r="R51" s="28"/>
      <c r="S51" s="28"/>
      <c r="T51" s="28"/>
      <c r="U51" s="28"/>
      <c r="V51" s="28"/>
      <c r="W51" s="28"/>
      <c r="X51" s="58">
        <v>2016</v>
      </c>
      <c r="Y51" s="50">
        <v>48.985465423167355</v>
      </c>
      <c r="Z51" s="32"/>
      <c r="AA51" s="45">
        <v>0.9602256656755475</v>
      </c>
      <c r="AB51" s="33">
        <v>986.75</v>
      </c>
      <c r="AC51" s="33">
        <v>1315.6666666666667</v>
      </c>
      <c r="AD51" s="33">
        <v>5.7070296337513735</v>
      </c>
      <c r="AE51" s="33">
        <v>4.28027222531353</v>
      </c>
      <c r="AF51" s="171"/>
      <c r="AG51" s="171"/>
    </row>
    <row r="52" spans="1:33" ht="15.75" thickBot="1">
      <c r="A52" s="28"/>
      <c r="B52" s="28"/>
      <c r="C52" s="28"/>
      <c r="D52" s="28"/>
      <c r="E52" s="28"/>
      <c r="F52" s="28"/>
      <c r="G52" s="59"/>
      <c r="H52" s="36"/>
      <c r="I52" s="61"/>
      <c r="J52" s="44"/>
      <c r="K52" s="38"/>
      <c r="L52" s="38"/>
      <c r="M52" s="38"/>
      <c r="N52" s="39"/>
      <c r="O52" s="174"/>
      <c r="P52" s="186"/>
      <c r="R52" s="28"/>
      <c r="S52" s="28"/>
      <c r="T52" s="28"/>
      <c r="U52" s="28"/>
      <c r="V52" s="28"/>
      <c r="W52" s="28"/>
      <c r="X52" s="59"/>
      <c r="Y52" s="36"/>
      <c r="Z52" s="37"/>
      <c r="AA52" s="44"/>
      <c r="AB52" s="38"/>
      <c r="AC52" s="38"/>
      <c r="AD52" s="38"/>
      <c r="AE52" s="39"/>
      <c r="AF52" s="171"/>
      <c r="AG52" s="171"/>
    </row>
    <row r="53" spans="1:33" ht="15.75" thickBot="1">
      <c r="A53" s="28"/>
      <c r="B53" s="28"/>
      <c r="C53" s="28"/>
      <c r="D53" s="28"/>
      <c r="E53" s="28"/>
      <c r="F53" s="28"/>
      <c r="G53" s="56">
        <v>2014</v>
      </c>
      <c r="H53" s="54">
        <v>26.795580110497237</v>
      </c>
      <c r="I53" s="49">
        <v>82.24705152079454</v>
      </c>
      <c r="J53" s="43">
        <v>0.36603773584905663</v>
      </c>
      <c r="K53" s="35">
        <v>301.6666666666667</v>
      </c>
      <c r="L53" s="35">
        <v>362</v>
      </c>
      <c r="M53" s="35">
        <v>1.9448190021781973</v>
      </c>
      <c r="N53" s="35">
        <v>1.6206825018151645</v>
      </c>
      <c r="O53" s="174"/>
      <c r="P53" s="186"/>
      <c r="R53" s="28"/>
      <c r="S53" s="28"/>
      <c r="T53" s="28"/>
      <c r="U53" s="28"/>
      <c r="V53" s="28"/>
      <c r="W53" s="28"/>
      <c r="X53" s="56">
        <v>2014</v>
      </c>
      <c r="Y53" s="55">
        <v>66.59663865546219</v>
      </c>
      <c r="Z53" s="49">
        <v>58.67158671586716</v>
      </c>
      <c r="AA53" s="43">
        <v>1.9937106918238994</v>
      </c>
      <c r="AB53" s="35">
        <v>1110.6666666666667</v>
      </c>
      <c r="AC53" s="35">
        <v>1666</v>
      </c>
      <c r="AD53" s="35">
        <v>3.361834216748658</v>
      </c>
      <c r="AE53" s="35">
        <v>2.241222811165772</v>
      </c>
      <c r="AF53" s="171"/>
      <c r="AG53" s="171"/>
    </row>
    <row r="54" spans="1:33" ht="16.5" thickBot="1" thickTop="1">
      <c r="A54" s="167" t="s">
        <v>115</v>
      </c>
      <c r="B54" s="168"/>
      <c r="C54" s="168"/>
      <c r="D54" s="168"/>
      <c r="E54" s="168"/>
      <c r="F54" s="169"/>
      <c r="G54" s="57">
        <v>2015</v>
      </c>
      <c r="H54" s="54">
        <v>27.45098039215686</v>
      </c>
      <c r="I54" s="51">
        <v>95.17684887459806</v>
      </c>
      <c r="J54" s="43">
        <v>0.37837837837837834</v>
      </c>
      <c r="K54" s="35">
        <v>340</v>
      </c>
      <c r="L54" s="35">
        <v>408</v>
      </c>
      <c r="M54" s="35">
        <v>1.9448190021781973</v>
      </c>
      <c r="N54" s="35">
        <v>1.6206825018151645</v>
      </c>
      <c r="O54" s="174"/>
      <c r="P54" s="186"/>
      <c r="R54" s="167" t="s">
        <v>143</v>
      </c>
      <c r="S54" s="168"/>
      <c r="T54" s="168"/>
      <c r="U54" s="168"/>
      <c r="V54" s="168"/>
      <c r="W54" s="169"/>
      <c r="X54" s="57">
        <v>2015</v>
      </c>
      <c r="Y54" s="55">
        <v>69.80155306298533</v>
      </c>
      <c r="Z54" s="48">
        <v>57.92304509722797</v>
      </c>
      <c r="AA54" s="43">
        <v>2.3114285714285714</v>
      </c>
      <c r="AB54" s="35">
        <v>1545.3333333333333</v>
      </c>
      <c r="AC54" s="35">
        <v>2318</v>
      </c>
      <c r="AD54" s="35">
        <v>3.361834216748658</v>
      </c>
      <c r="AE54" s="35">
        <v>2.241222811165772</v>
      </c>
      <c r="AF54" s="171"/>
      <c r="AG54" s="171"/>
    </row>
    <row r="55" spans="1:33" ht="16.5" thickBot="1" thickTop="1">
      <c r="A55" s="28"/>
      <c r="B55" s="28"/>
      <c r="C55" s="28"/>
      <c r="D55" s="28"/>
      <c r="E55" s="28"/>
      <c r="F55" s="28"/>
      <c r="G55" s="58">
        <v>2016</v>
      </c>
      <c r="H55" s="54">
        <v>27.105356547548638</v>
      </c>
      <c r="I55" s="62"/>
      <c r="J55" s="43">
        <v>0.3718429127817775</v>
      </c>
      <c r="K55" s="35">
        <v>478.4</v>
      </c>
      <c r="L55" s="35">
        <v>478.4</v>
      </c>
      <c r="M55" s="35">
        <v>1.6206825018151645</v>
      </c>
      <c r="N55" s="35">
        <v>1.6206825018151645</v>
      </c>
      <c r="O55" s="174"/>
      <c r="P55" s="186"/>
      <c r="R55" s="28"/>
      <c r="S55" s="28"/>
      <c r="T55" s="28"/>
      <c r="U55" s="28"/>
      <c r="V55" s="28"/>
      <c r="W55" s="28"/>
      <c r="X55" s="58">
        <v>2016</v>
      </c>
      <c r="Y55" s="55">
        <v>72.4461988973653</v>
      </c>
      <c r="Z55" s="34"/>
      <c r="AA55" s="43">
        <v>2.629263332035811</v>
      </c>
      <c r="AB55" s="35">
        <v>2057.3333333333335</v>
      </c>
      <c r="AC55" s="35">
        <v>3086</v>
      </c>
      <c r="AD55" s="35">
        <v>3.361834216748658</v>
      </c>
      <c r="AE55" s="35">
        <v>2.241222811165772</v>
      </c>
      <c r="AF55" s="171"/>
      <c r="AG55" s="171"/>
    </row>
    <row r="56" spans="1:33" ht="15.75" thickBot="1">
      <c r="A56" s="28"/>
      <c r="B56" s="28"/>
      <c r="C56" s="28"/>
      <c r="D56" s="28"/>
      <c r="E56" s="28"/>
      <c r="F56" s="28"/>
      <c r="G56" s="60"/>
      <c r="H56" s="36"/>
      <c r="I56" s="61"/>
      <c r="J56" s="44"/>
      <c r="K56" s="38"/>
      <c r="L56" s="38"/>
      <c r="M56" s="38"/>
      <c r="N56" s="39"/>
      <c r="O56" s="174"/>
      <c r="P56" s="186"/>
      <c r="R56" s="28"/>
      <c r="S56" s="28"/>
      <c r="T56" s="28"/>
      <c r="U56" s="28"/>
      <c r="V56" s="28"/>
      <c r="W56" s="28"/>
      <c r="X56" s="60"/>
      <c r="Y56" s="36"/>
      <c r="Z56" s="37"/>
      <c r="AA56" s="44"/>
      <c r="AB56" s="38"/>
      <c r="AC56" s="38"/>
      <c r="AD56" s="38"/>
      <c r="AE56" s="39"/>
      <c r="AF56" s="171"/>
      <c r="AG56" s="171"/>
    </row>
    <row r="57" spans="1:33" ht="15.75" thickBot="1">
      <c r="A57" s="28"/>
      <c r="B57" s="28"/>
      <c r="C57" s="28"/>
      <c r="D57" s="28"/>
      <c r="E57" s="28"/>
      <c r="F57" s="28"/>
      <c r="G57" s="56">
        <v>2014</v>
      </c>
      <c r="H57" s="52">
        <v>15.297450424929178</v>
      </c>
      <c r="I57" s="52">
        <v>102.16400911161732</v>
      </c>
      <c r="J57" s="45">
        <v>0.1806020066889632</v>
      </c>
      <c r="K57" s="33">
        <v>529.5</v>
      </c>
      <c r="L57" s="33">
        <v>529.5</v>
      </c>
      <c r="M57" s="33">
        <v>1.6048981491512095</v>
      </c>
      <c r="N57" s="33">
        <v>1.6048981491512095</v>
      </c>
      <c r="O57" s="174"/>
      <c r="P57" s="186"/>
      <c r="R57" s="28"/>
      <c r="S57" s="28"/>
      <c r="T57" s="28"/>
      <c r="U57" s="28"/>
      <c r="V57" s="28"/>
      <c r="W57" s="28"/>
      <c r="X57" s="56">
        <v>2014</v>
      </c>
      <c r="Y57" s="52">
        <v>16.001716001716</v>
      </c>
      <c r="Z57" s="52">
        <v>95.81600195742598</v>
      </c>
      <c r="AA57" s="45">
        <v>0.19050051072522983</v>
      </c>
      <c r="AB57" s="33">
        <v>582.75</v>
      </c>
      <c r="AC57" s="33">
        <v>582.75</v>
      </c>
      <c r="AD57" s="33">
        <v>4.512609924357376</v>
      </c>
      <c r="AE57" s="33">
        <v>4.512609924357376</v>
      </c>
      <c r="AF57" s="171"/>
      <c r="AG57" s="171"/>
    </row>
    <row r="58" spans="1:33" ht="16.5" thickBot="1" thickTop="1">
      <c r="A58" s="167" t="s">
        <v>116</v>
      </c>
      <c r="B58" s="168"/>
      <c r="C58" s="168"/>
      <c r="D58" s="168"/>
      <c r="E58" s="168"/>
      <c r="F58" s="169"/>
      <c r="G58" s="57">
        <v>2015</v>
      </c>
      <c r="H58" s="50">
        <v>26.371191135734072</v>
      </c>
      <c r="I58" s="52">
        <v>89.73666441593518</v>
      </c>
      <c r="J58" s="45">
        <v>0.3581640331075997</v>
      </c>
      <c r="K58" s="33">
        <v>451.25</v>
      </c>
      <c r="L58" s="33">
        <v>451.25</v>
      </c>
      <c r="M58" s="33">
        <v>1.6048981491512095</v>
      </c>
      <c r="N58" s="33">
        <v>1.6048981491512095</v>
      </c>
      <c r="O58" s="174"/>
      <c r="P58" s="186"/>
      <c r="R58" s="167" t="s">
        <v>144</v>
      </c>
      <c r="S58" s="168"/>
      <c r="T58" s="168"/>
      <c r="U58" s="168"/>
      <c r="V58" s="168"/>
      <c r="W58" s="169"/>
      <c r="X58" s="57">
        <v>2015</v>
      </c>
      <c r="Y58" s="50">
        <v>25.444278359076566</v>
      </c>
      <c r="Z58" s="52">
        <v>85.0995260663507</v>
      </c>
      <c r="AA58" s="45">
        <v>0.3412786812207619</v>
      </c>
      <c r="AB58" s="33">
        <v>752.625</v>
      </c>
      <c r="AC58" s="33">
        <v>752.625</v>
      </c>
      <c r="AD58" s="33">
        <v>4.512609924357376</v>
      </c>
      <c r="AE58" s="33">
        <v>4.512609924357376</v>
      </c>
      <c r="AF58" s="171"/>
      <c r="AG58" s="171"/>
    </row>
    <row r="59" spans="1:33" ht="16.5" thickBot="1" thickTop="1">
      <c r="A59" s="28"/>
      <c r="B59" s="28"/>
      <c r="C59" s="28"/>
      <c r="D59" s="28"/>
      <c r="E59" s="28"/>
      <c r="F59" s="28"/>
      <c r="G59" s="58">
        <v>2016</v>
      </c>
      <c r="H59" s="50">
        <v>28.86727820688065</v>
      </c>
      <c r="I59" s="63"/>
      <c r="J59" s="45">
        <v>0.40582277015685597</v>
      </c>
      <c r="K59" s="33">
        <v>574</v>
      </c>
      <c r="L59" s="33">
        <v>574</v>
      </c>
      <c r="M59" s="33">
        <v>1.6048981491512095</v>
      </c>
      <c r="N59" s="33">
        <v>1.6048981491512095</v>
      </c>
      <c r="O59" s="174"/>
      <c r="P59" s="186"/>
      <c r="R59" s="28"/>
      <c r="S59" s="28"/>
      <c r="T59" s="28"/>
      <c r="U59" s="28"/>
      <c r="V59" s="28"/>
      <c r="W59" s="28"/>
      <c r="X59" s="58">
        <v>2016</v>
      </c>
      <c r="Y59" s="50">
        <v>35.43804071588769</v>
      </c>
      <c r="Z59" s="32"/>
      <c r="AA59" s="45">
        <v>0.5488997098111369</v>
      </c>
      <c r="AB59" s="33">
        <v>793.5</v>
      </c>
      <c r="AC59" s="33">
        <v>793.5</v>
      </c>
      <c r="AD59" s="33">
        <v>4.512609924357376</v>
      </c>
      <c r="AE59" s="33">
        <v>4.512609924357376</v>
      </c>
      <c r="AF59" s="171"/>
      <c r="AG59" s="171"/>
    </row>
    <row r="60" spans="1:33" ht="15.75" thickBot="1">
      <c r="A60" s="28"/>
      <c r="B60" s="28"/>
      <c r="C60" s="28"/>
      <c r="D60" s="28"/>
      <c r="E60" s="28"/>
      <c r="F60" s="28"/>
      <c r="G60" s="59"/>
      <c r="H60" s="36"/>
      <c r="I60" s="61"/>
      <c r="J60" s="44"/>
      <c r="K60" s="38"/>
      <c r="L60" s="38"/>
      <c r="M60" s="38"/>
      <c r="N60" s="39"/>
      <c r="O60" s="174"/>
      <c r="P60" s="186"/>
      <c r="R60" s="28"/>
      <c r="S60" s="28"/>
      <c r="T60" s="28"/>
      <c r="U60" s="28"/>
      <c r="V60" s="28"/>
      <c r="W60" s="28"/>
      <c r="X60" s="59"/>
      <c r="Y60" s="36"/>
      <c r="Z60" s="37"/>
      <c r="AA60" s="44"/>
      <c r="AB60" s="38"/>
      <c r="AC60" s="38"/>
      <c r="AD60" s="38"/>
      <c r="AE60" s="39"/>
      <c r="AF60" s="171"/>
      <c r="AG60" s="171"/>
    </row>
    <row r="61" spans="1:33" ht="15.75" thickBot="1">
      <c r="A61" s="28"/>
      <c r="B61" s="28"/>
      <c r="C61" s="28"/>
      <c r="D61" s="28"/>
      <c r="E61" s="28"/>
      <c r="F61" s="28"/>
      <c r="G61" s="56">
        <v>2014</v>
      </c>
      <c r="H61" s="53">
        <v>4.053303720155469</v>
      </c>
      <c r="I61" s="51">
        <v>98.96907216494846</v>
      </c>
      <c r="J61" s="43">
        <v>0.04224537037037037</v>
      </c>
      <c r="K61" s="35">
        <v>225.125</v>
      </c>
      <c r="L61" s="35">
        <v>225.125</v>
      </c>
      <c r="M61" s="35">
        <v>2.7248142017316193</v>
      </c>
      <c r="N61" s="35">
        <v>2.7248142017316193</v>
      </c>
      <c r="O61" s="174"/>
      <c r="P61" s="186"/>
      <c r="R61" s="28"/>
      <c r="S61" s="28"/>
      <c r="T61" s="28"/>
      <c r="U61" s="28"/>
      <c r="V61" s="28"/>
      <c r="W61" s="28"/>
      <c r="X61" s="56">
        <v>2014</v>
      </c>
      <c r="Y61" s="53">
        <v>18.820224719101123</v>
      </c>
      <c r="Z61" s="51">
        <v>93.48968863728265</v>
      </c>
      <c r="AA61" s="43">
        <v>0.23183391003460208</v>
      </c>
      <c r="AB61" s="35">
        <v>474.6666666666667</v>
      </c>
      <c r="AC61" s="35">
        <v>474.6666666666667</v>
      </c>
      <c r="AD61" s="35">
        <v>7.560960241950728</v>
      </c>
      <c r="AE61" s="35">
        <v>7.560960241950728</v>
      </c>
      <c r="AF61" s="171"/>
      <c r="AG61" s="171"/>
    </row>
    <row r="62" spans="1:33" ht="16.5" thickBot="1" thickTop="1">
      <c r="A62" s="167" t="s">
        <v>117</v>
      </c>
      <c r="B62" s="168"/>
      <c r="C62" s="168"/>
      <c r="D62" s="168"/>
      <c r="E62" s="168"/>
      <c r="F62" s="169"/>
      <c r="G62" s="57">
        <v>2015</v>
      </c>
      <c r="H62" s="53">
        <v>7.413249211356467</v>
      </c>
      <c r="I62" s="51">
        <v>96.28212137780207</v>
      </c>
      <c r="J62" s="43">
        <v>0.08006814310051108</v>
      </c>
      <c r="K62" s="35">
        <v>237.75</v>
      </c>
      <c r="L62" s="35">
        <v>237.75</v>
      </c>
      <c r="M62" s="35">
        <v>2.7248142017316193</v>
      </c>
      <c r="N62" s="35">
        <v>2.7248142017316193</v>
      </c>
      <c r="O62" s="174"/>
      <c r="P62" s="186"/>
      <c r="R62" s="167" t="s">
        <v>145</v>
      </c>
      <c r="S62" s="168"/>
      <c r="T62" s="168"/>
      <c r="U62" s="168"/>
      <c r="V62" s="168"/>
      <c r="W62" s="169"/>
      <c r="X62" s="57">
        <v>2015</v>
      </c>
      <c r="Y62" s="53">
        <v>16.41315882561019</v>
      </c>
      <c r="Z62" s="51">
        <v>103.14273243125272</v>
      </c>
      <c r="AA62" s="43">
        <v>0.196360558611934</v>
      </c>
      <c r="AB62" s="35">
        <v>471.1666666666667</v>
      </c>
      <c r="AC62" s="35">
        <v>471.1666666666667</v>
      </c>
      <c r="AD62" s="35">
        <v>7.560960241950728</v>
      </c>
      <c r="AE62" s="35">
        <v>7.560960241950728</v>
      </c>
      <c r="AF62" s="171"/>
      <c r="AG62" s="171"/>
    </row>
    <row r="63" spans="1:33" ht="16.5" thickBot="1" thickTop="1">
      <c r="A63" s="28"/>
      <c r="B63" s="28"/>
      <c r="C63" s="28"/>
      <c r="D63" s="28"/>
      <c r="E63" s="28"/>
      <c r="F63" s="28"/>
      <c r="G63" s="58">
        <v>2016</v>
      </c>
      <c r="H63" s="53">
        <v>9.690504717345354</v>
      </c>
      <c r="I63" s="62"/>
      <c r="J63" s="43">
        <v>0.10730327621714178</v>
      </c>
      <c r="K63" s="35">
        <v>284.125</v>
      </c>
      <c r="L63" s="35">
        <v>284.125</v>
      </c>
      <c r="M63" s="35">
        <v>2.7248142017316193</v>
      </c>
      <c r="N63" s="35">
        <v>2.7248142017316193</v>
      </c>
      <c r="O63" s="174"/>
      <c r="P63" s="186"/>
      <c r="R63" s="28"/>
      <c r="S63" s="28"/>
      <c r="T63" s="28"/>
      <c r="U63" s="28"/>
      <c r="V63" s="28"/>
      <c r="W63" s="28"/>
      <c r="X63" s="58">
        <v>2016</v>
      </c>
      <c r="Y63" s="53">
        <v>13.22465055373402</v>
      </c>
      <c r="Z63" s="34"/>
      <c r="AA63" s="43">
        <v>0.15240100602444867</v>
      </c>
      <c r="AB63" s="35">
        <v>487.3333333333333</v>
      </c>
      <c r="AC63" s="35">
        <v>487.3333333333333</v>
      </c>
      <c r="AD63" s="35">
        <v>7.560960241950728</v>
      </c>
      <c r="AE63" s="35">
        <v>7.560960241950728</v>
      </c>
      <c r="AF63" s="171"/>
      <c r="AG63" s="171"/>
    </row>
    <row r="64" spans="1:33" ht="15.75" thickBot="1">
      <c r="A64" s="28"/>
      <c r="B64" s="28"/>
      <c r="C64" s="28"/>
      <c r="D64" s="28"/>
      <c r="E64" s="28"/>
      <c r="F64" s="28"/>
      <c r="G64" s="59"/>
      <c r="H64" s="36"/>
      <c r="I64" s="61"/>
      <c r="J64" s="44"/>
      <c r="K64" s="38"/>
      <c r="L64" s="38"/>
      <c r="M64" s="38"/>
      <c r="N64" s="39"/>
      <c r="O64" s="174"/>
      <c r="P64" s="186"/>
      <c r="R64" s="28"/>
      <c r="S64" s="28"/>
      <c r="T64" s="28"/>
      <c r="U64" s="28"/>
      <c r="V64" s="28"/>
      <c r="W64" s="28"/>
      <c r="X64" s="59"/>
      <c r="Y64" s="36"/>
      <c r="Z64" s="37"/>
      <c r="AA64" s="44"/>
      <c r="AB64" s="38"/>
      <c r="AC64" s="38"/>
      <c r="AD64" s="38"/>
      <c r="AE64" s="39"/>
      <c r="AF64" s="171"/>
      <c r="AG64" s="171"/>
    </row>
    <row r="65" spans="1:33" ht="15.75" thickBot="1">
      <c r="A65" s="28"/>
      <c r="B65" s="28"/>
      <c r="C65" s="28"/>
      <c r="D65" s="28"/>
      <c r="E65" s="28"/>
      <c r="F65" s="28"/>
      <c r="G65" s="56">
        <v>2014</v>
      </c>
      <c r="H65" s="52">
        <v>3.0206112295664536</v>
      </c>
      <c r="I65" s="52">
        <v>97.67358625626342</v>
      </c>
      <c r="J65" s="45">
        <v>0.031146940271161598</v>
      </c>
      <c r="K65" s="33">
        <v>402</v>
      </c>
      <c r="L65" s="33">
        <v>469</v>
      </c>
      <c r="M65" s="33">
        <v>2.409298515527929</v>
      </c>
      <c r="N65" s="33">
        <v>2.0651130133096536</v>
      </c>
      <c r="O65" s="174"/>
      <c r="P65" s="186"/>
      <c r="R65" s="28"/>
      <c r="S65" s="28"/>
      <c r="T65" s="28"/>
      <c r="U65" s="28"/>
      <c r="V65" s="28"/>
      <c r="W65" s="28"/>
      <c r="X65" s="56">
        <v>2014</v>
      </c>
      <c r="Y65" s="50">
        <v>45.83016717325228</v>
      </c>
      <c r="Z65" s="52">
        <v>92.53610254746066</v>
      </c>
      <c r="AA65" s="45">
        <v>0.8460459407329476</v>
      </c>
      <c r="AB65" s="33">
        <v>726.0689655172414</v>
      </c>
      <c r="AC65" s="33">
        <v>915.4782608695652</v>
      </c>
      <c r="AD65" s="33">
        <v>6.397966770284312</v>
      </c>
      <c r="AE65" s="33">
        <v>5.0742495074668685</v>
      </c>
      <c r="AF65" s="171"/>
      <c r="AG65" s="171"/>
    </row>
    <row r="66" spans="1:33" ht="16.5" thickBot="1" thickTop="1">
      <c r="A66" s="167" t="s">
        <v>118</v>
      </c>
      <c r="B66" s="168"/>
      <c r="C66" s="168"/>
      <c r="D66" s="168"/>
      <c r="E66" s="168"/>
      <c r="F66" s="169"/>
      <c r="G66" s="57">
        <v>2015</v>
      </c>
      <c r="H66" s="52">
        <v>3.7514209928003033</v>
      </c>
      <c r="I66" s="52">
        <v>99.45184025058731</v>
      </c>
      <c r="J66" s="45">
        <v>0.03897637795275591</v>
      </c>
      <c r="K66" s="33">
        <v>377</v>
      </c>
      <c r="L66" s="33">
        <v>439.8333333333333</v>
      </c>
      <c r="M66" s="33">
        <v>2.409298515527929</v>
      </c>
      <c r="N66" s="33">
        <v>2.0651130133096536</v>
      </c>
      <c r="O66" s="174"/>
      <c r="P66" s="186"/>
      <c r="R66" s="167" t="s">
        <v>146</v>
      </c>
      <c r="S66" s="168"/>
      <c r="T66" s="168"/>
      <c r="U66" s="168"/>
      <c r="V66" s="168"/>
      <c r="W66" s="169"/>
      <c r="X66" s="57">
        <v>2015</v>
      </c>
      <c r="Y66" s="50">
        <v>43.43096989664666</v>
      </c>
      <c r="Z66" s="52">
        <v>100.21587910769969</v>
      </c>
      <c r="AA66" s="45">
        <v>0.7677517153342908</v>
      </c>
      <c r="AB66" s="33">
        <v>764.0344827586207</v>
      </c>
      <c r="AC66" s="33">
        <v>1007.1363636363636</v>
      </c>
      <c r="AD66" s="33">
        <v>6.397966770284312</v>
      </c>
      <c r="AE66" s="33">
        <v>4.853629963663961</v>
      </c>
      <c r="AF66" s="171"/>
      <c r="AG66" s="171"/>
    </row>
    <row r="67" spans="1:33" ht="16.5" thickBot="1" thickTop="1">
      <c r="A67" s="28"/>
      <c r="B67" s="28"/>
      <c r="C67" s="28"/>
      <c r="D67" s="28"/>
      <c r="E67" s="28"/>
      <c r="F67" s="28"/>
      <c r="G67" s="58">
        <v>2016</v>
      </c>
      <c r="H67" s="52">
        <v>3.9632593625962267</v>
      </c>
      <c r="I67" s="63"/>
      <c r="J67" s="45">
        <v>0.041268157751832756</v>
      </c>
      <c r="K67" s="33">
        <v>411.85714285714283</v>
      </c>
      <c r="L67" s="33">
        <v>480.5</v>
      </c>
      <c r="M67" s="33">
        <v>2.409298515527929</v>
      </c>
      <c r="N67" s="33">
        <v>2.0651130133096536</v>
      </c>
      <c r="O67" s="174"/>
      <c r="P67" s="186"/>
      <c r="R67" s="28"/>
      <c r="S67" s="28"/>
      <c r="T67" s="28"/>
      <c r="U67" s="28"/>
      <c r="V67" s="28"/>
      <c r="W67" s="28"/>
      <c r="X67" s="58">
        <v>2016</v>
      </c>
      <c r="Y67" s="50">
        <v>45.88467085421982</v>
      </c>
      <c r="Z67" s="32"/>
      <c r="AA67" s="45">
        <v>0.8479052345891133</v>
      </c>
      <c r="AB67" s="33">
        <v>721.3448275862069</v>
      </c>
      <c r="AC67" s="33">
        <v>871.625</v>
      </c>
      <c r="AD67" s="33">
        <v>6.397966770284312</v>
      </c>
      <c r="AE67" s="33">
        <v>5.294869051269775</v>
      </c>
      <c r="AF67" s="171"/>
      <c r="AG67" s="171"/>
    </row>
    <row r="68" spans="1:33" ht="15.75" thickBot="1">
      <c r="A68" s="28"/>
      <c r="B68" s="28"/>
      <c r="C68" s="28"/>
      <c r="D68" s="28"/>
      <c r="E68" s="28"/>
      <c r="F68" s="28"/>
      <c r="G68" s="59"/>
      <c r="H68" s="36"/>
      <c r="I68" s="61"/>
      <c r="J68" s="44"/>
      <c r="K68" s="38"/>
      <c r="L68" s="38"/>
      <c r="M68" s="38"/>
      <c r="N68" s="39"/>
      <c r="O68" s="174"/>
      <c r="P68" s="186"/>
      <c r="R68" s="28"/>
      <c r="S68" s="28"/>
      <c r="T68" s="28"/>
      <c r="U68" s="28"/>
      <c r="V68" s="28"/>
      <c r="W68" s="28"/>
      <c r="X68" s="59"/>
      <c r="Y68" s="36"/>
      <c r="Z68" s="37"/>
      <c r="AA68" s="44"/>
      <c r="AB68" s="38"/>
      <c r="AC68" s="38"/>
      <c r="AD68" s="38"/>
      <c r="AE68" s="39"/>
      <c r="AF68" s="171"/>
      <c r="AG68" s="171"/>
    </row>
    <row r="69" spans="1:33" ht="15.75" thickBot="1">
      <c r="A69" s="28"/>
      <c r="B69" s="28"/>
      <c r="C69" s="28"/>
      <c r="D69" s="28"/>
      <c r="E69" s="28"/>
      <c r="F69" s="28"/>
      <c r="G69" s="56">
        <v>2014</v>
      </c>
      <c r="H69" s="53">
        <v>5.650459921156373</v>
      </c>
      <c r="I69" s="51">
        <v>97.64279238440616</v>
      </c>
      <c r="J69" s="43">
        <v>0.059888579387186634</v>
      </c>
      <c r="K69" s="35">
        <v>380.5</v>
      </c>
      <c r="L69" s="35">
        <v>380.5</v>
      </c>
      <c r="M69" s="35">
        <v>2.8463673237031237</v>
      </c>
      <c r="N69" s="35">
        <v>2.8463673237031237</v>
      </c>
      <c r="O69" s="174"/>
      <c r="P69" s="186"/>
      <c r="R69" s="28"/>
      <c r="S69" s="28"/>
      <c r="T69" s="28"/>
      <c r="U69" s="28"/>
      <c r="V69" s="28"/>
      <c r="W69" s="28"/>
      <c r="X69" s="56">
        <v>2014</v>
      </c>
      <c r="Y69" s="54">
        <v>47.392550143266476</v>
      </c>
      <c r="Z69" s="51">
        <v>83.98902104300092</v>
      </c>
      <c r="AA69" s="43">
        <v>0.900871459694989</v>
      </c>
      <c r="AB69" s="35">
        <v>872.5</v>
      </c>
      <c r="AC69" s="35">
        <v>1745</v>
      </c>
      <c r="AD69" s="35">
        <v>2.910022116168083</v>
      </c>
      <c r="AE69" s="35">
        <v>1.4550110580840414</v>
      </c>
      <c r="AF69" s="171"/>
      <c r="AG69" s="171"/>
    </row>
    <row r="70" spans="1:33" ht="16.5" thickBot="1" thickTop="1">
      <c r="A70" s="167" t="s">
        <v>119</v>
      </c>
      <c r="B70" s="168"/>
      <c r="C70" s="168"/>
      <c r="D70" s="168"/>
      <c r="E70" s="168"/>
      <c r="F70" s="169"/>
      <c r="G70" s="57">
        <v>2015</v>
      </c>
      <c r="H70" s="53">
        <v>7.715260017050299</v>
      </c>
      <c r="I70" s="51">
        <v>97.65448804691025</v>
      </c>
      <c r="J70" s="43">
        <v>0.0836027713625866</v>
      </c>
      <c r="K70" s="35">
        <v>391</v>
      </c>
      <c r="L70" s="35">
        <v>391</v>
      </c>
      <c r="M70" s="35">
        <v>2.8463673237031237</v>
      </c>
      <c r="N70" s="35">
        <v>2.8463673237031237</v>
      </c>
      <c r="O70" s="174"/>
      <c r="P70" s="186"/>
      <c r="R70" s="167" t="s">
        <v>147</v>
      </c>
      <c r="S70" s="168"/>
      <c r="T70" s="168"/>
      <c r="U70" s="168"/>
      <c r="V70" s="168"/>
      <c r="W70" s="169"/>
      <c r="X70" s="57">
        <v>2015</v>
      </c>
      <c r="Y70" s="54">
        <v>45.01573976915005</v>
      </c>
      <c r="Z70" s="51">
        <v>97.12696941612604</v>
      </c>
      <c r="AA70" s="43">
        <v>0.818702290076336</v>
      </c>
      <c r="AB70" s="35">
        <v>953</v>
      </c>
      <c r="AC70" s="35">
        <v>1906</v>
      </c>
      <c r="AD70" s="35">
        <v>2.910022116168083</v>
      </c>
      <c r="AE70" s="35">
        <v>1.4550110580840414</v>
      </c>
      <c r="AF70" s="171"/>
      <c r="AG70" s="171"/>
    </row>
    <row r="71" spans="1:33" ht="16.5" thickBot="1" thickTop="1">
      <c r="A71" s="28"/>
      <c r="B71" s="28"/>
      <c r="C71" s="28"/>
      <c r="D71" s="28"/>
      <c r="E71" s="28"/>
      <c r="F71" s="28"/>
      <c r="G71" s="58">
        <v>2016</v>
      </c>
      <c r="H71" s="53">
        <v>10.60121598694812</v>
      </c>
      <c r="I71" s="62"/>
      <c r="J71" s="43">
        <v>0.11858344723570716</v>
      </c>
      <c r="K71" s="35">
        <v>356.8333333333333</v>
      </c>
      <c r="L71" s="35">
        <v>356.8333333333333</v>
      </c>
      <c r="M71" s="35">
        <v>2.8463673237031237</v>
      </c>
      <c r="N71" s="35">
        <v>2.8463673237031237</v>
      </c>
      <c r="O71" s="174"/>
      <c r="P71" s="186"/>
      <c r="R71" s="28"/>
      <c r="S71" s="28"/>
      <c r="T71" s="28"/>
      <c r="U71" s="28"/>
      <c r="V71" s="28"/>
      <c r="W71" s="28"/>
      <c r="X71" s="58">
        <v>2016</v>
      </c>
      <c r="Y71" s="54">
        <v>39.97674374462024</v>
      </c>
      <c r="Z71" s="34"/>
      <c r="AA71" s="43">
        <v>0.6660209098708669</v>
      </c>
      <c r="AB71" s="35">
        <v>1123</v>
      </c>
      <c r="AC71" s="35">
        <v>2246</v>
      </c>
      <c r="AD71" s="35">
        <v>2.910022116168083</v>
      </c>
      <c r="AE71" s="35">
        <v>1.4550110580840414</v>
      </c>
      <c r="AF71" s="171"/>
      <c r="AG71" s="171"/>
    </row>
    <row r="72" spans="1:33" ht="15.75" thickBot="1">
      <c r="A72" s="28"/>
      <c r="B72" s="28"/>
      <c r="C72" s="28"/>
      <c r="D72" s="28"/>
      <c r="E72" s="28"/>
      <c r="F72" s="28"/>
      <c r="G72" s="60"/>
      <c r="H72" s="36"/>
      <c r="I72" s="61"/>
      <c r="J72" s="44"/>
      <c r="K72" s="38"/>
      <c r="L72" s="38"/>
      <c r="M72" s="38"/>
      <c r="N72" s="39"/>
      <c r="O72" s="174"/>
      <c r="P72" s="186"/>
      <c r="R72" s="28"/>
      <c r="S72" s="28"/>
      <c r="T72" s="28"/>
      <c r="U72" s="28"/>
      <c r="V72" s="28"/>
      <c r="W72" s="28"/>
      <c r="X72" s="60"/>
      <c r="Y72" s="36"/>
      <c r="Z72" s="37"/>
      <c r="AA72" s="44"/>
      <c r="AB72" s="38"/>
      <c r="AC72" s="38"/>
      <c r="AD72" s="38"/>
      <c r="AE72" s="39"/>
      <c r="AF72" s="171"/>
      <c r="AG72" s="171"/>
    </row>
    <row r="73" spans="1:33" ht="15.75" thickBot="1">
      <c r="A73" s="28"/>
      <c r="B73" s="28"/>
      <c r="C73" s="28"/>
      <c r="D73" s="28"/>
      <c r="E73" s="28"/>
      <c r="F73" s="28"/>
      <c r="G73" s="56">
        <v>2014</v>
      </c>
      <c r="H73" s="50">
        <v>32.138228941684666</v>
      </c>
      <c r="I73" s="52">
        <v>86.93967902600996</v>
      </c>
      <c r="J73" s="45">
        <v>0.47358370464672184</v>
      </c>
      <c r="K73" s="33">
        <v>578.75</v>
      </c>
      <c r="L73" s="33">
        <v>578.75</v>
      </c>
      <c r="M73" s="33">
        <v>1.684267259528742</v>
      </c>
      <c r="N73" s="33">
        <v>1.684267259528742</v>
      </c>
      <c r="O73" s="174"/>
      <c r="P73" s="186"/>
      <c r="R73" s="28"/>
      <c r="S73" s="28"/>
      <c r="T73" s="28"/>
      <c r="U73" s="28"/>
      <c r="V73" s="28"/>
      <c r="W73" s="28"/>
      <c r="X73" s="56">
        <v>2014</v>
      </c>
      <c r="Y73" s="50">
        <v>36.76957962672248</v>
      </c>
      <c r="Z73" s="52">
        <v>88.47937515255065</v>
      </c>
      <c r="AA73" s="45">
        <v>0.5815172413793104</v>
      </c>
      <c r="AB73" s="33">
        <v>955.5</v>
      </c>
      <c r="AC73" s="33">
        <v>1433.25</v>
      </c>
      <c r="AD73" s="33">
        <v>3.978225843881157</v>
      </c>
      <c r="AE73" s="33">
        <v>2.652150562587438</v>
      </c>
      <c r="AF73" s="171"/>
      <c r="AG73" s="171"/>
    </row>
    <row r="74" spans="1:33" ht="16.5" thickBot="1" thickTop="1">
      <c r="A74" s="167" t="s">
        <v>120</v>
      </c>
      <c r="B74" s="168"/>
      <c r="C74" s="168"/>
      <c r="D74" s="168"/>
      <c r="E74" s="168"/>
      <c r="F74" s="169"/>
      <c r="G74" s="57">
        <v>2015</v>
      </c>
      <c r="H74" s="52">
        <v>3.706176961602671</v>
      </c>
      <c r="I74" s="52">
        <v>128.1208351843625</v>
      </c>
      <c r="J74" s="45">
        <v>0.0384882108183079</v>
      </c>
      <c r="K74" s="33">
        <v>748.75</v>
      </c>
      <c r="L74" s="33">
        <v>748.75</v>
      </c>
      <c r="M74" s="33">
        <v>1.684267259528742</v>
      </c>
      <c r="N74" s="33">
        <v>1.684267259528742</v>
      </c>
      <c r="O74" s="174"/>
      <c r="P74" s="186"/>
      <c r="R74" s="167" t="s">
        <v>148</v>
      </c>
      <c r="S74" s="168"/>
      <c r="T74" s="168"/>
      <c r="U74" s="168"/>
      <c r="V74" s="168"/>
      <c r="W74" s="169"/>
      <c r="X74" s="57">
        <v>2015</v>
      </c>
      <c r="Y74" s="50">
        <v>34.05639913232104</v>
      </c>
      <c r="Z74" s="52">
        <v>94.86166007905139</v>
      </c>
      <c r="AA74" s="45">
        <v>0.5164473684210527</v>
      </c>
      <c r="AB74" s="33">
        <v>1152.5</v>
      </c>
      <c r="AC74" s="33">
        <v>1728.75</v>
      </c>
      <c r="AD74" s="33">
        <v>3.978225843881157</v>
      </c>
      <c r="AE74" s="33">
        <v>2.652150562587438</v>
      </c>
      <c r="AF74" s="171"/>
      <c r="AG74" s="171"/>
    </row>
    <row r="75" spans="1:33" ht="16.5" thickBot="1" thickTop="1">
      <c r="A75" s="28"/>
      <c r="B75" s="28"/>
      <c r="C75" s="28"/>
      <c r="D75" s="28"/>
      <c r="E75" s="28"/>
      <c r="F75" s="28"/>
      <c r="G75" s="58">
        <v>2016</v>
      </c>
      <c r="H75" s="52">
        <v>-21.213883894676133</v>
      </c>
      <c r="I75" s="63"/>
      <c r="J75" s="45">
        <v>-0.1750119970836763</v>
      </c>
      <c r="K75" s="33">
        <v>514.75</v>
      </c>
      <c r="L75" s="33">
        <v>514.75</v>
      </c>
      <c r="M75" s="33">
        <v>1.684267259528742</v>
      </c>
      <c r="N75" s="33">
        <v>1.684267259528742</v>
      </c>
      <c r="O75" s="174"/>
      <c r="P75" s="186"/>
      <c r="R75" s="28"/>
      <c r="S75" s="28"/>
      <c r="T75" s="28"/>
      <c r="U75" s="28"/>
      <c r="V75" s="28"/>
      <c r="W75" s="28"/>
      <c r="X75" s="58">
        <v>2016</v>
      </c>
      <c r="Y75" s="50">
        <v>33.024897090611084</v>
      </c>
      <c r="Z75" s="32"/>
      <c r="AA75" s="45">
        <v>0.4930921440358322</v>
      </c>
      <c r="AB75" s="33">
        <v>1335.1666666666667</v>
      </c>
      <c r="AC75" s="33">
        <v>2002.75</v>
      </c>
      <c r="AD75" s="33">
        <v>3.978225843881157</v>
      </c>
      <c r="AE75" s="33">
        <v>2.652150562587438</v>
      </c>
      <c r="AF75" s="171"/>
      <c r="AG75" s="171"/>
    </row>
    <row r="76" spans="1:33" ht="15.75" thickBot="1">
      <c r="A76" s="28"/>
      <c r="B76" s="28"/>
      <c r="C76" s="28"/>
      <c r="D76" s="28"/>
      <c r="E76" s="28"/>
      <c r="F76" s="28"/>
      <c r="G76" s="59"/>
      <c r="H76" s="36"/>
      <c r="I76" s="61"/>
      <c r="J76" s="44"/>
      <c r="K76" s="38"/>
      <c r="L76" s="38"/>
      <c r="M76" s="38"/>
      <c r="N76" s="39"/>
      <c r="O76" s="174"/>
      <c r="P76" s="186"/>
      <c r="R76" s="28"/>
      <c r="S76" s="28"/>
      <c r="T76" s="28"/>
      <c r="U76" s="28"/>
      <c r="V76" s="28"/>
      <c r="W76" s="28"/>
      <c r="X76" s="59"/>
      <c r="Y76" s="36"/>
      <c r="Z76" s="37"/>
      <c r="AA76" s="44"/>
      <c r="AB76" s="38"/>
      <c r="AC76" s="38"/>
      <c r="AD76" s="38"/>
      <c r="AE76" s="39"/>
      <c r="AF76" s="171"/>
      <c r="AG76" s="171"/>
    </row>
    <row r="77" spans="1:33" ht="15.75" thickBot="1">
      <c r="A77" s="28"/>
      <c r="B77" s="28"/>
      <c r="C77" s="28"/>
      <c r="D77" s="28"/>
      <c r="E77" s="28"/>
      <c r="F77" s="28"/>
      <c r="G77" s="56">
        <v>2014</v>
      </c>
      <c r="H77" s="53">
        <v>1.0554089709762533</v>
      </c>
      <c r="I77" s="51">
        <v>100.9421265141319</v>
      </c>
      <c r="J77" s="43">
        <v>0.010666666666666668</v>
      </c>
      <c r="K77" s="35">
        <v>454.8</v>
      </c>
      <c r="L77" s="35">
        <v>454.8</v>
      </c>
      <c r="M77" s="35">
        <v>2.856114655866745</v>
      </c>
      <c r="N77" s="35">
        <v>2.856114655866745</v>
      </c>
      <c r="O77" s="174"/>
      <c r="P77" s="186"/>
      <c r="R77" s="28"/>
      <c r="S77" s="28"/>
      <c r="T77" s="28"/>
      <c r="U77" s="28"/>
      <c r="V77" s="28"/>
      <c r="W77" s="28"/>
      <c r="X77" s="56">
        <v>2014</v>
      </c>
      <c r="Y77" s="54">
        <v>35.483870967741936</v>
      </c>
      <c r="Z77" s="51">
        <v>148.27586206896552</v>
      </c>
      <c r="AA77" s="43">
        <v>0.55</v>
      </c>
      <c r="AB77" s="35">
        <v>1333</v>
      </c>
      <c r="AC77" s="35">
        <v>1333</v>
      </c>
      <c r="AD77" s="35">
        <v>3.3236393851267136</v>
      </c>
      <c r="AE77" s="35">
        <v>3.3236393851267136</v>
      </c>
      <c r="AF77" s="171"/>
      <c r="AG77" s="171"/>
    </row>
    <row r="78" spans="1:33" ht="16.5" thickBot="1" thickTop="1">
      <c r="A78" s="167" t="s">
        <v>121</v>
      </c>
      <c r="B78" s="168"/>
      <c r="C78" s="168"/>
      <c r="D78" s="168"/>
      <c r="E78" s="168"/>
      <c r="F78" s="169"/>
      <c r="G78" s="57">
        <v>2015</v>
      </c>
      <c r="H78" s="53">
        <v>8.449514152936207</v>
      </c>
      <c r="I78" s="51">
        <v>92.48826291079813</v>
      </c>
      <c r="J78" s="43">
        <v>0.09229349330872173</v>
      </c>
      <c r="K78" s="35">
        <v>473.4</v>
      </c>
      <c r="L78" s="35">
        <v>789</v>
      </c>
      <c r="M78" s="35">
        <v>2.856114655866745</v>
      </c>
      <c r="N78" s="35">
        <v>1.713668793520047</v>
      </c>
      <c r="O78" s="174"/>
      <c r="P78" s="186"/>
      <c r="R78" s="167" t="s">
        <v>149</v>
      </c>
      <c r="S78" s="168"/>
      <c r="T78" s="168"/>
      <c r="U78" s="168"/>
      <c r="V78" s="168"/>
      <c r="W78" s="169"/>
      <c r="X78" s="57">
        <v>2015</v>
      </c>
      <c r="Y78" s="54">
        <v>47.2055030094583</v>
      </c>
      <c r="Z78" s="51">
        <v>88.98550724637681</v>
      </c>
      <c r="AA78" s="43">
        <v>0.8941368078175896</v>
      </c>
      <c r="AB78" s="35">
        <v>1163</v>
      </c>
      <c r="AC78" s="35">
        <v>1163</v>
      </c>
      <c r="AD78" s="35">
        <v>3.3236393851267136</v>
      </c>
      <c r="AE78" s="35">
        <v>3.3236393851267136</v>
      </c>
      <c r="AF78" s="171"/>
      <c r="AG78" s="171"/>
    </row>
    <row r="79" spans="1:33" ht="16.5" thickBot="1" thickTop="1">
      <c r="A79" s="28"/>
      <c r="B79" s="28"/>
      <c r="C79" s="28"/>
      <c r="D79" s="28"/>
      <c r="E79" s="28"/>
      <c r="F79" s="28"/>
      <c r="G79" s="58">
        <v>2016</v>
      </c>
      <c r="H79" s="53">
        <v>15.889297135469821</v>
      </c>
      <c r="I79" s="62"/>
      <c r="J79" s="43">
        <v>0.18890933727020848</v>
      </c>
      <c r="K79" s="35">
        <v>441.6</v>
      </c>
      <c r="L79" s="35">
        <v>736</v>
      </c>
      <c r="M79" s="35">
        <v>2.856114655866745</v>
      </c>
      <c r="N79" s="35">
        <v>1.713668793520047</v>
      </c>
      <c r="O79" s="174"/>
      <c r="P79" s="186"/>
      <c r="R79" s="28"/>
      <c r="S79" s="28"/>
      <c r="T79" s="28"/>
      <c r="U79" s="28"/>
      <c r="V79" s="28"/>
      <c r="W79" s="28"/>
      <c r="X79" s="58">
        <v>2016</v>
      </c>
      <c r="Y79" s="54">
        <v>48.738850651894126</v>
      </c>
      <c r="Z79" s="34"/>
      <c r="AA79" s="43">
        <v>0.9507951201194644</v>
      </c>
      <c r="AB79" s="35">
        <v>1295</v>
      </c>
      <c r="AC79" s="35">
        <v>2590</v>
      </c>
      <c r="AD79" s="35">
        <v>3.3236393851267136</v>
      </c>
      <c r="AE79" s="35">
        <v>1.6618196925633568</v>
      </c>
      <c r="AF79" s="171"/>
      <c r="AG79" s="171"/>
    </row>
    <row r="80" spans="1:33" ht="15.75" thickBot="1">
      <c r="A80" s="28"/>
      <c r="B80" s="28"/>
      <c r="C80" s="28"/>
      <c r="D80" s="28"/>
      <c r="E80" s="28"/>
      <c r="F80" s="28"/>
      <c r="G80" s="59"/>
      <c r="H80" s="36"/>
      <c r="I80" s="61"/>
      <c r="J80" s="44"/>
      <c r="K80" s="38"/>
      <c r="L80" s="38"/>
      <c r="M80" s="38"/>
      <c r="N80" s="39"/>
      <c r="O80" s="174"/>
      <c r="P80" s="186"/>
      <c r="R80" s="28"/>
      <c r="S80" s="28"/>
      <c r="T80" s="28"/>
      <c r="U80" s="28"/>
      <c r="V80" s="28"/>
      <c r="W80" s="28"/>
      <c r="X80" s="59"/>
      <c r="Y80" s="36"/>
      <c r="Z80" s="37"/>
      <c r="AA80" s="44"/>
      <c r="AB80" s="38"/>
      <c r="AC80" s="38"/>
      <c r="AD80" s="38"/>
      <c r="AE80" s="39"/>
      <c r="AF80" s="171"/>
      <c r="AG80" s="171"/>
    </row>
    <row r="81" spans="1:33" ht="15.75" thickBot="1">
      <c r="A81" s="28"/>
      <c r="B81" s="28"/>
      <c r="C81" s="28"/>
      <c r="D81" s="28"/>
      <c r="E81" s="28"/>
      <c r="F81" s="28"/>
      <c r="G81" s="56">
        <v>2014</v>
      </c>
      <c r="H81" s="52">
        <v>7.631160572337043</v>
      </c>
      <c r="I81" s="52">
        <v>99.1467576791809</v>
      </c>
      <c r="J81" s="45">
        <v>0.08261617900172118</v>
      </c>
      <c r="K81" s="33">
        <v>419.3333333333333</v>
      </c>
      <c r="L81" s="33">
        <v>419.3333333333333</v>
      </c>
      <c r="M81" s="33">
        <v>1.4329042581138203</v>
      </c>
      <c r="N81" s="33">
        <v>1.4329042581138203</v>
      </c>
      <c r="O81" s="174"/>
      <c r="P81" s="186"/>
      <c r="R81" s="28"/>
      <c r="S81" s="28"/>
      <c r="T81" s="28"/>
      <c r="U81" s="28"/>
      <c r="V81" s="28"/>
      <c r="W81" s="28"/>
      <c r="X81" s="56">
        <v>2014</v>
      </c>
      <c r="Y81" s="50">
        <v>28.878894956633474</v>
      </c>
      <c r="Z81" s="52">
        <v>98.00796812749005</v>
      </c>
      <c r="AA81" s="45">
        <v>0.40605239385727193</v>
      </c>
      <c r="AB81" s="33">
        <v>1037.6666666666667</v>
      </c>
      <c r="AC81" s="33">
        <v>1556.5</v>
      </c>
      <c r="AD81" s="33">
        <v>3.327085805542925</v>
      </c>
      <c r="AE81" s="33">
        <v>2.2180572036952833</v>
      </c>
      <c r="AF81" s="171"/>
      <c r="AG81" s="171"/>
    </row>
    <row r="82" spans="1:33" ht="16.5" thickBot="1" thickTop="1">
      <c r="A82" s="167" t="s">
        <v>122</v>
      </c>
      <c r="B82" s="168"/>
      <c r="C82" s="168"/>
      <c r="D82" s="168"/>
      <c r="E82" s="168"/>
      <c r="F82" s="169"/>
      <c r="G82" s="57">
        <v>2015</v>
      </c>
      <c r="H82" s="52">
        <v>19.554455445544555</v>
      </c>
      <c r="I82" s="52">
        <v>87.36559139784946</v>
      </c>
      <c r="J82" s="45">
        <v>0.24307692307692305</v>
      </c>
      <c r="K82" s="33">
        <v>404</v>
      </c>
      <c r="L82" s="33">
        <v>404</v>
      </c>
      <c r="M82" s="33">
        <v>1.4329042581138203</v>
      </c>
      <c r="N82" s="33">
        <v>1.4329042581138203</v>
      </c>
      <c r="O82" s="174"/>
      <c r="P82" s="186"/>
      <c r="R82" s="167" t="s">
        <v>150</v>
      </c>
      <c r="S82" s="168"/>
      <c r="T82" s="168"/>
      <c r="U82" s="168"/>
      <c r="V82" s="168"/>
      <c r="W82" s="169"/>
      <c r="X82" s="57">
        <v>2015</v>
      </c>
      <c r="Y82" s="50">
        <v>34.55215419501134</v>
      </c>
      <c r="Z82" s="52">
        <v>87.82807151007988</v>
      </c>
      <c r="AA82" s="45">
        <v>0.5279341706366393</v>
      </c>
      <c r="AB82" s="33">
        <v>1176</v>
      </c>
      <c r="AC82" s="33">
        <v>1764</v>
      </c>
      <c r="AD82" s="33">
        <v>3.327085805542925</v>
      </c>
      <c r="AE82" s="33">
        <v>2.2180572036952833</v>
      </c>
      <c r="AF82" s="171"/>
      <c r="AG82" s="171"/>
    </row>
    <row r="83" spans="1:33" ht="16.5" thickBot="1" thickTop="1">
      <c r="A83" s="28"/>
      <c r="B83" s="28"/>
      <c r="C83" s="28"/>
      <c r="D83" s="28"/>
      <c r="E83" s="28"/>
      <c r="F83" s="28"/>
      <c r="G83" s="58">
        <v>2016</v>
      </c>
      <c r="H83" s="50">
        <v>27.93791574279379</v>
      </c>
      <c r="I83" s="63"/>
      <c r="J83" s="45">
        <v>0.38769230769230767</v>
      </c>
      <c r="K83" s="33">
        <v>451</v>
      </c>
      <c r="L83" s="33">
        <v>451</v>
      </c>
      <c r="M83" s="33">
        <v>1.4329042581138203</v>
      </c>
      <c r="N83" s="33">
        <v>1.4329042581138203</v>
      </c>
      <c r="O83" s="174"/>
      <c r="P83" s="186"/>
      <c r="R83" s="28"/>
      <c r="S83" s="28"/>
      <c r="T83" s="28"/>
      <c r="U83" s="28"/>
      <c r="V83" s="28"/>
      <c r="W83" s="28"/>
      <c r="X83" s="58">
        <v>2016</v>
      </c>
      <c r="Y83" s="50">
        <v>39.10587041967795</v>
      </c>
      <c r="Z83" s="32"/>
      <c r="AA83" s="45">
        <v>0.6421944231602094</v>
      </c>
      <c r="AB83" s="33">
        <v>1325</v>
      </c>
      <c r="AC83" s="33">
        <v>1987.5</v>
      </c>
      <c r="AD83" s="33">
        <v>3.327085805542925</v>
      </c>
      <c r="AE83" s="33">
        <v>2.2180572036952833</v>
      </c>
      <c r="AF83" s="171"/>
      <c r="AG83" s="171"/>
    </row>
    <row r="84" spans="1:33" ht="15.75" thickBot="1">
      <c r="A84" s="28"/>
      <c r="B84" s="28"/>
      <c r="C84" s="28"/>
      <c r="D84" s="28"/>
      <c r="E84" s="28"/>
      <c r="F84" s="28"/>
      <c r="G84" s="59"/>
      <c r="H84" s="36"/>
      <c r="I84" s="61"/>
      <c r="J84" s="44"/>
      <c r="K84" s="38"/>
      <c r="L84" s="38"/>
      <c r="M84" s="38"/>
      <c r="N84" s="39"/>
      <c r="O84" s="174"/>
      <c r="P84" s="186"/>
      <c r="R84" s="28"/>
      <c r="S84" s="28"/>
      <c r="T84" s="28"/>
      <c r="U84" s="28"/>
      <c r="V84" s="28"/>
      <c r="W84" s="28"/>
      <c r="X84" s="59"/>
      <c r="Y84" s="36"/>
      <c r="Z84" s="37"/>
      <c r="AA84" s="44"/>
      <c r="AB84" s="38"/>
      <c r="AC84" s="38"/>
      <c r="AD84" s="38"/>
      <c r="AE84" s="39"/>
      <c r="AF84" s="171"/>
      <c r="AG84" s="171"/>
    </row>
    <row r="85" spans="1:33" ht="15.75" thickBot="1">
      <c r="A85" s="28"/>
      <c r="B85" s="28"/>
      <c r="C85" s="28"/>
      <c r="D85" s="28"/>
      <c r="E85" s="28"/>
      <c r="F85" s="28"/>
      <c r="G85" s="56">
        <v>2014</v>
      </c>
      <c r="H85" s="53">
        <v>18.067226890756302</v>
      </c>
      <c r="I85" s="51">
        <v>97.62202753441802</v>
      </c>
      <c r="J85" s="43">
        <v>0.2205128205128205</v>
      </c>
      <c r="K85" s="35">
        <v>190.4</v>
      </c>
      <c r="L85" s="35">
        <v>238</v>
      </c>
      <c r="M85" s="35">
        <v>3.133185446980236</v>
      </c>
      <c r="N85" s="35">
        <v>2.5065483575841885</v>
      </c>
      <c r="O85" s="174"/>
      <c r="P85" s="186"/>
      <c r="R85" s="28"/>
      <c r="S85" s="28"/>
      <c r="T85" s="28"/>
      <c r="U85" s="28"/>
      <c r="V85" s="28"/>
      <c r="W85" s="28"/>
      <c r="X85" s="56">
        <v>2014</v>
      </c>
      <c r="Y85" s="54">
        <v>34.13875598086124</v>
      </c>
      <c r="Z85" s="51">
        <v>109.46322067594433</v>
      </c>
      <c r="AA85" s="43">
        <v>0.518343625136215</v>
      </c>
      <c r="AB85" s="35">
        <v>522.5</v>
      </c>
      <c r="AC85" s="35">
        <v>597.1428571428571</v>
      </c>
      <c r="AD85" s="35">
        <v>5.639482013577053</v>
      </c>
      <c r="AE85" s="35">
        <v>4.934546761879921</v>
      </c>
      <c r="AF85" s="171"/>
      <c r="AG85" s="171"/>
    </row>
    <row r="86" spans="1:33" ht="16.5" thickBot="1" thickTop="1">
      <c r="A86" s="167" t="s">
        <v>123</v>
      </c>
      <c r="B86" s="168"/>
      <c r="C86" s="168"/>
      <c r="D86" s="168"/>
      <c r="E86" s="168"/>
      <c r="F86" s="169"/>
      <c r="G86" s="57">
        <v>2015</v>
      </c>
      <c r="H86" s="53">
        <v>20</v>
      </c>
      <c r="I86" s="51">
        <v>96.51860744297718</v>
      </c>
      <c r="J86" s="43">
        <v>0.25</v>
      </c>
      <c r="K86" s="35">
        <v>201</v>
      </c>
      <c r="L86" s="35">
        <v>251.25</v>
      </c>
      <c r="M86" s="35">
        <v>3.133185446980236</v>
      </c>
      <c r="N86" s="35">
        <v>2.5065483575841885</v>
      </c>
      <c r="O86" s="174"/>
      <c r="P86" s="186"/>
      <c r="R86" s="167" t="s">
        <v>151</v>
      </c>
      <c r="S86" s="168"/>
      <c r="T86" s="168"/>
      <c r="U86" s="168"/>
      <c r="V86" s="168"/>
      <c r="W86" s="169"/>
      <c r="X86" s="57">
        <v>2015</v>
      </c>
      <c r="Y86" s="54">
        <v>37.51922091235264</v>
      </c>
      <c r="Z86" s="51">
        <v>98.5050505050505</v>
      </c>
      <c r="AA86" s="43">
        <v>0.6004922067268252</v>
      </c>
      <c r="AB86" s="35">
        <v>487.75</v>
      </c>
      <c r="AC86" s="35">
        <v>557.4285714285714</v>
      </c>
      <c r="AD86" s="35">
        <v>5.639482013577053</v>
      </c>
      <c r="AE86" s="35">
        <v>4.934546761879921</v>
      </c>
      <c r="AF86" s="171"/>
      <c r="AG86" s="171"/>
    </row>
    <row r="87" spans="1:33" ht="16.5" thickBot="1" thickTop="1">
      <c r="A87" s="28"/>
      <c r="B87" s="28"/>
      <c r="C87" s="28"/>
      <c r="D87" s="28"/>
      <c r="E87" s="28"/>
      <c r="F87" s="28"/>
      <c r="G87" s="58">
        <v>2016</v>
      </c>
      <c r="H87" s="54">
        <v>21.766255984014723</v>
      </c>
      <c r="I87" s="62"/>
      <c r="J87" s="43">
        <v>0.27822081453199127</v>
      </c>
      <c r="K87" s="35">
        <v>212.2</v>
      </c>
      <c r="L87" s="35">
        <v>265.25</v>
      </c>
      <c r="M87" s="35">
        <v>3.133185446980236</v>
      </c>
      <c r="N87" s="35">
        <v>2.5065483575841885</v>
      </c>
      <c r="O87" s="174"/>
      <c r="P87" s="186"/>
      <c r="R87" s="28"/>
      <c r="S87" s="28"/>
      <c r="T87" s="28"/>
      <c r="U87" s="28"/>
      <c r="V87" s="28"/>
      <c r="W87" s="28"/>
      <c r="X87" s="58">
        <v>2016</v>
      </c>
      <c r="Y87" s="54">
        <v>35.995282973273405</v>
      </c>
      <c r="Z87" s="34"/>
      <c r="AA87" s="43">
        <v>0.5623848467018888</v>
      </c>
      <c r="AB87" s="35">
        <v>522.5</v>
      </c>
      <c r="AC87" s="35">
        <v>597.1428571428571</v>
      </c>
      <c r="AD87" s="35">
        <v>5.639482013577053</v>
      </c>
      <c r="AE87" s="35">
        <v>4.934546761879921</v>
      </c>
      <c r="AF87" s="171"/>
      <c r="AG87" s="171"/>
    </row>
    <row r="88" spans="1:33" ht="15.75" thickBot="1">
      <c r="A88" s="28"/>
      <c r="B88" s="28"/>
      <c r="C88" s="28"/>
      <c r="D88" s="28"/>
      <c r="E88" s="28"/>
      <c r="F88" s="28"/>
      <c r="G88" s="60"/>
      <c r="H88" s="36"/>
      <c r="I88" s="61"/>
      <c r="J88" s="44"/>
      <c r="K88" s="38"/>
      <c r="L88" s="38"/>
      <c r="M88" s="38"/>
      <c r="N88" s="39"/>
      <c r="O88" s="174"/>
      <c r="P88" s="186"/>
      <c r="R88" s="28"/>
      <c r="S88" s="28"/>
      <c r="T88" s="28"/>
      <c r="U88" s="28"/>
      <c r="V88" s="28"/>
      <c r="W88" s="28"/>
      <c r="X88" s="60"/>
      <c r="Y88" s="36"/>
      <c r="Z88" s="37"/>
      <c r="AA88" s="44"/>
      <c r="AB88" s="38"/>
      <c r="AC88" s="38"/>
      <c r="AD88" s="38"/>
      <c r="AE88" s="39"/>
      <c r="AF88" s="171"/>
      <c r="AG88" s="171"/>
    </row>
    <row r="89" spans="1:33" ht="15.75" thickBot="1">
      <c r="A89" s="28"/>
      <c r="B89" s="28"/>
      <c r="C89" s="28"/>
      <c r="D89" s="28"/>
      <c r="E89" s="28"/>
      <c r="F89" s="28"/>
      <c r="G89" s="56">
        <v>2014</v>
      </c>
      <c r="H89" s="52">
        <v>2.5846153846153848</v>
      </c>
      <c r="I89" s="52">
        <v>98.26194909993792</v>
      </c>
      <c r="J89" s="45">
        <v>0.026531901452937462</v>
      </c>
      <c r="K89" s="33">
        <v>406.25</v>
      </c>
      <c r="L89" s="33">
        <v>406.25</v>
      </c>
      <c r="M89" s="33">
        <v>1.567742137773179</v>
      </c>
      <c r="N89" s="33">
        <v>1.567742137773179</v>
      </c>
      <c r="O89" s="174"/>
      <c r="P89" s="186"/>
      <c r="R89" s="28"/>
      <c r="S89" s="28"/>
      <c r="T89" s="28"/>
      <c r="U89" s="28"/>
      <c r="V89" s="28"/>
      <c r="W89" s="28"/>
      <c r="X89" s="56">
        <v>2014</v>
      </c>
      <c r="Y89" s="47">
        <v>63.32179930795848</v>
      </c>
      <c r="Z89" s="47">
        <v>48.08094905792045</v>
      </c>
      <c r="AA89" s="45">
        <v>1.7264150943396226</v>
      </c>
      <c r="AB89" s="33">
        <v>751.4</v>
      </c>
      <c r="AC89" s="33">
        <v>1252.3333333333333</v>
      </c>
      <c r="AD89" s="33">
        <v>5.022046785387853</v>
      </c>
      <c r="AE89" s="33">
        <v>3.0132280712327115</v>
      </c>
      <c r="AF89" s="171"/>
      <c r="AG89" s="171"/>
    </row>
    <row r="90" spans="1:33" ht="16.5" thickBot="1" thickTop="1">
      <c r="A90" s="167" t="s">
        <v>124</v>
      </c>
      <c r="B90" s="168"/>
      <c r="C90" s="168"/>
      <c r="D90" s="168"/>
      <c r="E90" s="168"/>
      <c r="F90" s="169"/>
      <c r="G90" s="57">
        <v>2015</v>
      </c>
      <c r="H90" s="52">
        <v>9.210526315789474</v>
      </c>
      <c r="I90" s="52">
        <v>93.02461899179367</v>
      </c>
      <c r="J90" s="45">
        <v>0.10144927536231883</v>
      </c>
      <c r="K90" s="33">
        <v>437</v>
      </c>
      <c r="L90" s="33">
        <v>437</v>
      </c>
      <c r="M90" s="33">
        <v>1.567742137773179</v>
      </c>
      <c r="N90" s="33">
        <v>1.567742137773179</v>
      </c>
      <c r="O90" s="174"/>
      <c r="P90" s="186"/>
      <c r="R90" s="167" t="s">
        <v>152</v>
      </c>
      <c r="S90" s="168"/>
      <c r="T90" s="168"/>
      <c r="U90" s="168"/>
      <c r="V90" s="168"/>
      <c r="W90" s="169"/>
      <c r="X90" s="57">
        <v>2015</v>
      </c>
      <c r="Y90" s="47">
        <v>61.31351869606903</v>
      </c>
      <c r="Z90" s="52">
        <v>90.01673173452315</v>
      </c>
      <c r="AA90" s="45">
        <v>1.5848822800495663</v>
      </c>
      <c r="AB90" s="33">
        <v>834.4</v>
      </c>
      <c r="AC90" s="33">
        <v>1043</v>
      </c>
      <c r="AD90" s="33">
        <v>5.022046785387853</v>
      </c>
      <c r="AE90" s="33">
        <v>4.017637428310282</v>
      </c>
      <c r="AF90" s="171"/>
      <c r="AG90" s="171"/>
    </row>
    <row r="91" spans="1:33" ht="16.5" thickBot="1" thickTop="1">
      <c r="A91" s="28"/>
      <c r="B91" s="28"/>
      <c r="C91" s="28"/>
      <c r="D91" s="28"/>
      <c r="E91" s="28"/>
      <c r="F91" s="28"/>
      <c r="G91" s="58">
        <v>2016</v>
      </c>
      <c r="H91" s="52">
        <v>13.743100690844724</v>
      </c>
      <c r="I91" s="63"/>
      <c r="J91" s="45">
        <v>0.15932755293681228</v>
      </c>
      <c r="K91" s="33">
        <v>553.25</v>
      </c>
      <c r="L91" s="33">
        <v>553.25</v>
      </c>
      <c r="M91" s="33">
        <v>1.567742137773179</v>
      </c>
      <c r="N91" s="33">
        <v>1.567742137773179</v>
      </c>
      <c r="O91" s="174"/>
      <c r="P91" s="186"/>
      <c r="R91" s="28"/>
      <c r="S91" s="28"/>
      <c r="T91" s="28"/>
      <c r="U91" s="28"/>
      <c r="V91" s="28"/>
      <c r="W91" s="28"/>
      <c r="X91" s="58">
        <v>2016</v>
      </c>
      <c r="Y91" s="47">
        <v>61.961326905862904</v>
      </c>
      <c r="Z91" s="32"/>
      <c r="AA91" s="45">
        <v>1.6289034781135152</v>
      </c>
      <c r="AB91" s="33">
        <v>886</v>
      </c>
      <c r="AC91" s="33">
        <v>1107.5</v>
      </c>
      <c r="AD91" s="33">
        <v>5.022046785387853</v>
      </c>
      <c r="AE91" s="33">
        <v>4.017637428310282</v>
      </c>
      <c r="AF91" s="171"/>
      <c r="AG91" s="171"/>
    </row>
    <row r="92" spans="1:33" ht="15.75" thickBot="1">
      <c r="A92" s="28"/>
      <c r="B92" s="28"/>
      <c r="C92" s="28"/>
      <c r="D92" s="28"/>
      <c r="E92" s="28"/>
      <c r="F92" s="28"/>
      <c r="G92" s="59"/>
      <c r="H92" s="36"/>
      <c r="I92" s="61"/>
      <c r="J92" s="44"/>
      <c r="K92" s="38"/>
      <c r="L92" s="38"/>
      <c r="M92" s="38"/>
      <c r="N92" s="39"/>
      <c r="O92" s="174"/>
      <c r="P92" s="186"/>
      <c r="R92" s="28"/>
      <c r="S92" s="28"/>
      <c r="T92" s="28"/>
      <c r="U92" s="28"/>
      <c r="V92" s="28"/>
      <c r="W92" s="28"/>
      <c r="X92" s="59"/>
      <c r="Y92" s="36"/>
      <c r="Z92" s="37"/>
      <c r="AA92" s="44"/>
      <c r="AB92" s="38"/>
      <c r="AC92" s="38"/>
      <c r="AD92" s="38"/>
      <c r="AE92" s="39"/>
      <c r="AF92" s="171"/>
      <c r="AG92" s="171"/>
    </row>
    <row r="93" spans="1:33" ht="15.75" thickBot="1">
      <c r="A93" s="28"/>
      <c r="B93" s="28"/>
      <c r="C93" s="28"/>
      <c r="D93" s="28"/>
      <c r="E93" s="28"/>
      <c r="F93" s="28"/>
      <c r="G93" s="56">
        <v>2014</v>
      </c>
      <c r="H93" s="53">
        <v>2.79424216765453</v>
      </c>
      <c r="I93" s="51">
        <v>99.30795847750865</v>
      </c>
      <c r="J93" s="43">
        <v>0.02874564459930314</v>
      </c>
      <c r="K93" s="35">
        <v>196.83333333333334</v>
      </c>
      <c r="L93" s="35">
        <v>196.83333333333334</v>
      </c>
      <c r="M93" s="35">
        <v>3.3435311031980874</v>
      </c>
      <c r="N93" s="35">
        <v>3.3435311031980874</v>
      </c>
      <c r="O93" s="174"/>
      <c r="P93" s="186"/>
      <c r="R93" s="28"/>
      <c r="S93" s="28"/>
      <c r="T93" s="28"/>
      <c r="U93" s="28"/>
      <c r="V93" s="28"/>
      <c r="W93" s="28"/>
      <c r="X93" s="56">
        <v>2014</v>
      </c>
      <c r="Y93" s="54">
        <v>43.92871943638624</v>
      </c>
      <c r="Z93" s="51">
        <v>98.86737303617099</v>
      </c>
      <c r="AA93" s="43">
        <v>0.7834441980783444</v>
      </c>
      <c r="AB93" s="35">
        <v>603.25</v>
      </c>
      <c r="AC93" s="35">
        <v>804.3333333333334</v>
      </c>
      <c r="AD93" s="35">
        <v>7.122760782079133</v>
      </c>
      <c r="AE93" s="35">
        <v>5.34207058655935</v>
      </c>
      <c r="AF93" s="171"/>
      <c r="AG93" s="171"/>
    </row>
    <row r="94" spans="1:33" ht="16.5" thickBot="1" thickTop="1">
      <c r="A94" s="167" t="s">
        <v>125</v>
      </c>
      <c r="B94" s="168"/>
      <c r="C94" s="168"/>
      <c r="D94" s="168"/>
      <c r="E94" s="168"/>
      <c r="F94" s="169"/>
      <c r="G94" s="57">
        <v>2015</v>
      </c>
      <c r="H94" s="53">
        <v>9.34959349593496</v>
      </c>
      <c r="I94" s="51">
        <v>93.14954051796157</v>
      </c>
      <c r="J94" s="43">
        <v>0.10313901345291479</v>
      </c>
      <c r="K94" s="35">
        <v>205</v>
      </c>
      <c r="L94" s="35">
        <v>205</v>
      </c>
      <c r="M94" s="35">
        <v>3.3435311031980874</v>
      </c>
      <c r="N94" s="35">
        <v>3.3435311031980874</v>
      </c>
      <c r="O94" s="174"/>
      <c r="P94" s="186"/>
      <c r="R94" s="167" t="s">
        <v>153</v>
      </c>
      <c r="S94" s="168"/>
      <c r="T94" s="168"/>
      <c r="U94" s="168"/>
      <c r="V94" s="168"/>
      <c r="W94" s="169"/>
      <c r="X94" s="57">
        <v>2015</v>
      </c>
      <c r="Y94" s="54">
        <v>39.68989126057189</v>
      </c>
      <c r="Z94" s="51">
        <v>105.23541813070977</v>
      </c>
      <c r="AA94" s="43">
        <v>0.6580968280467445</v>
      </c>
      <c r="AB94" s="35">
        <v>620.75</v>
      </c>
      <c r="AC94" s="35">
        <v>709.4285714285714</v>
      </c>
      <c r="AD94" s="35">
        <v>7.122760782079133</v>
      </c>
      <c r="AE94" s="35">
        <v>6.232415684319242</v>
      </c>
      <c r="AF94" s="171"/>
      <c r="AG94" s="171"/>
    </row>
    <row r="95" spans="1:33" ht="16.5" thickBot="1" thickTop="1">
      <c r="A95" s="28"/>
      <c r="B95" s="28"/>
      <c r="C95" s="28"/>
      <c r="D95" s="28"/>
      <c r="E95" s="28"/>
      <c r="F95" s="28"/>
      <c r="G95" s="58">
        <v>2016</v>
      </c>
      <c r="H95" s="53">
        <v>15.09695460102656</v>
      </c>
      <c r="I95" s="62"/>
      <c r="J95" s="43">
        <v>0.17781405284207974</v>
      </c>
      <c r="K95" s="35">
        <v>216.5</v>
      </c>
      <c r="L95" s="35">
        <v>216.5</v>
      </c>
      <c r="M95" s="35">
        <v>3.3435311031980874</v>
      </c>
      <c r="N95" s="35">
        <v>3.3435311031980874</v>
      </c>
      <c r="O95" s="174"/>
      <c r="P95" s="186"/>
      <c r="R95" s="28"/>
      <c r="S95" s="28"/>
      <c r="T95" s="28"/>
      <c r="U95" s="28"/>
      <c r="V95" s="28"/>
      <c r="W95" s="28"/>
      <c r="X95" s="58">
        <v>2016</v>
      </c>
      <c r="Y95" s="54">
        <v>34.50763784469336</v>
      </c>
      <c r="Z95" s="34"/>
      <c r="AA95" s="43">
        <v>0.526895605977121</v>
      </c>
      <c r="AB95" s="35">
        <v>652.375</v>
      </c>
      <c r="AC95" s="35">
        <v>745.5714285714286</v>
      </c>
      <c r="AD95" s="35">
        <v>7.122760782079133</v>
      </c>
      <c r="AE95" s="35">
        <v>6.232415684319242</v>
      </c>
      <c r="AF95" s="171"/>
      <c r="AG95" s="171"/>
    </row>
    <row r="96" spans="1:33" ht="15.75" thickBot="1">
      <c r="A96" s="28"/>
      <c r="B96" s="28"/>
      <c r="C96" s="28"/>
      <c r="D96" s="28"/>
      <c r="E96" s="28"/>
      <c r="F96" s="28"/>
      <c r="G96" s="59"/>
      <c r="H96" s="36"/>
      <c r="I96" s="61"/>
      <c r="J96" s="44"/>
      <c r="K96" s="38"/>
      <c r="L96" s="38"/>
      <c r="M96" s="38"/>
      <c r="N96" s="39"/>
      <c r="O96" s="174"/>
      <c r="P96" s="186"/>
      <c r="R96" s="28"/>
      <c r="S96" s="28"/>
      <c r="T96" s="28"/>
      <c r="U96" s="28"/>
      <c r="V96" s="28"/>
      <c r="W96" s="28"/>
      <c r="X96" s="59"/>
      <c r="Y96" s="36"/>
      <c r="Z96" s="37"/>
      <c r="AA96" s="44"/>
      <c r="AB96" s="38"/>
      <c r="AC96" s="38"/>
      <c r="AD96" s="38"/>
      <c r="AE96" s="39"/>
      <c r="AF96" s="171"/>
      <c r="AG96" s="171"/>
    </row>
    <row r="97" spans="1:33" ht="15.75" thickBot="1">
      <c r="A97" s="28"/>
      <c r="B97" s="28"/>
      <c r="C97" s="28"/>
      <c r="D97" s="28"/>
      <c r="E97" s="28"/>
      <c r="F97" s="28"/>
      <c r="G97" s="56">
        <v>2014</v>
      </c>
      <c r="H97" s="52">
        <v>7.976554536187564</v>
      </c>
      <c r="I97" s="52">
        <v>98.44601962922573</v>
      </c>
      <c r="J97" s="45">
        <v>0.08667959014123512</v>
      </c>
      <c r="K97" s="33">
        <v>327</v>
      </c>
      <c r="L97" s="33">
        <v>356.72727272727275</v>
      </c>
      <c r="M97" s="33">
        <v>3.208358844242199</v>
      </c>
      <c r="N97" s="33">
        <v>2.940995607222016</v>
      </c>
      <c r="O97" s="174"/>
      <c r="P97" s="186"/>
      <c r="R97" s="28"/>
      <c r="S97" s="28"/>
      <c r="T97" s="28"/>
      <c r="U97" s="28"/>
      <c r="V97" s="28"/>
      <c r="W97" s="28"/>
      <c r="X97" s="56">
        <v>2014</v>
      </c>
      <c r="Y97" s="47">
        <v>56.68028004667445</v>
      </c>
      <c r="Z97" s="50">
        <v>77.99369747899159</v>
      </c>
      <c r="AA97" s="45">
        <v>1.3084175084175085</v>
      </c>
      <c r="AB97" s="33">
        <v>857</v>
      </c>
      <c r="AC97" s="33">
        <v>857</v>
      </c>
      <c r="AD97" s="33">
        <v>4.782572306515059</v>
      </c>
      <c r="AE97" s="33">
        <v>4.782572306515059</v>
      </c>
      <c r="AF97" s="171"/>
      <c r="AG97" s="171"/>
    </row>
    <row r="98" spans="1:33" ht="16.5" thickBot="1" thickTop="1">
      <c r="A98" s="167" t="s">
        <v>126</v>
      </c>
      <c r="B98" s="168"/>
      <c r="C98" s="168"/>
      <c r="D98" s="168"/>
      <c r="E98" s="168"/>
      <c r="F98" s="169"/>
      <c r="G98" s="57">
        <v>2015</v>
      </c>
      <c r="H98" s="52">
        <v>7.664736696994762</v>
      </c>
      <c r="I98" s="52">
        <v>102.07253886010362</v>
      </c>
      <c r="J98" s="45">
        <v>0.08300985368766796</v>
      </c>
      <c r="K98" s="33">
        <v>302.25</v>
      </c>
      <c r="L98" s="33">
        <v>329.72727272727275</v>
      </c>
      <c r="M98" s="33">
        <v>3.208358844242199</v>
      </c>
      <c r="N98" s="33">
        <v>2.940995607222016</v>
      </c>
      <c r="O98" s="174"/>
      <c r="P98" s="186"/>
      <c r="R98" s="167" t="s">
        <v>154</v>
      </c>
      <c r="S98" s="168"/>
      <c r="T98" s="168"/>
      <c r="U98" s="168"/>
      <c r="V98" s="168"/>
      <c r="W98" s="169"/>
      <c r="X98" s="57">
        <v>2015</v>
      </c>
      <c r="Y98" s="47">
        <v>68.18291215403129</v>
      </c>
      <c r="Z98" s="50">
        <v>59.76491862567812</v>
      </c>
      <c r="AA98" s="45">
        <v>2.142965204236006</v>
      </c>
      <c r="AB98" s="33">
        <v>1038.75</v>
      </c>
      <c r="AC98" s="33">
        <v>1385</v>
      </c>
      <c r="AD98" s="33">
        <v>4.782572306515059</v>
      </c>
      <c r="AE98" s="33">
        <v>3.5869292298862945</v>
      </c>
      <c r="AF98" s="171"/>
      <c r="AG98" s="171"/>
    </row>
    <row r="99" spans="1:33" ht="16.5" thickBot="1" thickTop="1">
      <c r="A99" s="28"/>
      <c r="B99" s="28"/>
      <c r="C99" s="28"/>
      <c r="D99" s="28"/>
      <c r="E99" s="28"/>
      <c r="F99" s="28"/>
      <c r="G99" s="58">
        <v>2016</v>
      </c>
      <c r="H99" s="52">
        <v>6.680134120497488</v>
      </c>
      <c r="I99" s="63"/>
      <c r="J99" s="45">
        <v>0.07158319461285</v>
      </c>
      <c r="K99" s="33">
        <v>270.1666666666667</v>
      </c>
      <c r="L99" s="33">
        <v>294.72727272727275</v>
      </c>
      <c r="M99" s="33">
        <v>3.208358844242199</v>
      </c>
      <c r="N99" s="33">
        <v>2.940995607222016</v>
      </c>
      <c r="O99" s="174"/>
      <c r="P99" s="186"/>
      <c r="R99" s="28"/>
      <c r="S99" s="28"/>
      <c r="T99" s="28"/>
      <c r="U99" s="28"/>
      <c r="V99" s="28"/>
      <c r="W99" s="28"/>
      <c r="X99" s="58">
        <v>2016</v>
      </c>
      <c r="Y99" s="47">
        <v>70.9245891623491</v>
      </c>
      <c r="Z99" s="32"/>
      <c r="AA99" s="45">
        <v>2.43933231273575</v>
      </c>
      <c r="AB99" s="33">
        <v>1379.25</v>
      </c>
      <c r="AC99" s="33">
        <v>2758.5</v>
      </c>
      <c r="AD99" s="33">
        <v>4.782572306515059</v>
      </c>
      <c r="AE99" s="33">
        <v>2.3912861532575294</v>
      </c>
      <c r="AF99" s="171"/>
      <c r="AG99" s="171"/>
    </row>
    <row r="100" spans="1:33" ht="15.75" thickBot="1">
      <c r="A100" s="28"/>
      <c r="B100" s="28"/>
      <c r="C100" s="28"/>
      <c r="D100" s="28"/>
      <c r="E100" s="28"/>
      <c r="F100" s="28"/>
      <c r="G100" s="59"/>
      <c r="H100" s="36"/>
      <c r="I100" s="61"/>
      <c r="J100" s="44"/>
      <c r="K100" s="38"/>
      <c r="L100" s="38"/>
      <c r="M100" s="38"/>
      <c r="N100" s="39"/>
      <c r="O100" s="174"/>
      <c r="P100" s="186"/>
      <c r="R100" s="28"/>
      <c r="S100" s="28"/>
      <c r="T100" s="28"/>
      <c r="U100" s="28"/>
      <c r="V100" s="28"/>
      <c r="W100" s="28"/>
      <c r="X100" s="59"/>
      <c r="Y100" s="36"/>
      <c r="Z100" s="37"/>
      <c r="AA100" s="44"/>
      <c r="AB100" s="38"/>
      <c r="AC100" s="38"/>
      <c r="AD100" s="38"/>
      <c r="AE100" s="39"/>
      <c r="AF100" s="171"/>
      <c r="AG100" s="171"/>
    </row>
    <row r="101" spans="1:33" ht="15.75" thickBot="1">
      <c r="A101" s="28"/>
      <c r="B101" s="28"/>
      <c r="C101" s="28"/>
      <c r="D101" s="28"/>
      <c r="E101" s="28"/>
      <c r="F101" s="28"/>
      <c r="G101" s="56">
        <v>2014</v>
      </c>
      <c r="H101" s="53">
        <v>3.2588795313072136</v>
      </c>
      <c r="I101" s="51">
        <v>100.45627376425855</v>
      </c>
      <c r="J101" s="43">
        <v>0.03368660105980318</v>
      </c>
      <c r="K101" s="35">
        <v>390.14285714285717</v>
      </c>
      <c r="L101" s="35">
        <v>546.2</v>
      </c>
      <c r="M101" s="35">
        <v>3.4798689580775215</v>
      </c>
      <c r="N101" s="35">
        <v>2.485620684341087</v>
      </c>
      <c r="O101" s="174"/>
      <c r="P101" s="186"/>
      <c r="R101" s="28"/>
      <c r="S101" s="28"/>
      <c r="T101" s="28"/>
      <c r="U101" s="28"/>
      <c r="V101" s="28"/>
      <c r="W101" s="28"/>
      <c r="X101" s="56">
        <v>2014</v>
      </c>
      <c r="Y101" s="55">
        <v>84.56907477820026</v>
      </c>
      <c r="Z101" s="48">
        <v>28.816568047337277</v>
      </c>
      <c r="AA101" s="43">
        <v>5.480492813141684</v>
      </c>
      <c r="AB101" s="35">
        <v>450.85714285714283</v>
      </c>
      <c r="AC101" s="35">
        <v>789</v>
      </c>
      <c r="AD101" s="35">
        <v>6.2189607228209205</v>
      </c>
      <c r="AE101" s="35">
        <v>3.5536918416119545</v>
      </c>
      <c r="AF101" s="171"/>
      <c r="AG101" s="171"/>
    </row>
    <row r="102" spans="1:33" ht="16.5" thickBot="1" thickTop="1">
      <c r="A102" s="167" t="s">
        <v>127</v>
      </c>
      <c r="B102" s="168"/>
      <c r="C102" s="168"/>
      <c r="D102" s="168"/>
      <c r="E102" s="168"/>
      <c r="F102" s="169"/>
      <c r="G102" s="57">
        <v>2015</v>
      </c>
      <c r="H102" s="53">
        <v>7.329136690647482</v>
      </c>
      <c r="I102" s="51">
        <v>96.53395784543325</v>
      </c>
      <c r="J102" s="43">
        <v>0.07908782144590004</v>
      </c>
      <c r="K102" s="35">
        <v>317.7142857142857</v>
      </c>
      <c r="L102" s="35">
        <v>556</v>
      </c>
      <c r="M102" s="35">
        <v>3.4798689580775215</v>
      </c>
      <c r="N102" s="35">
        <v>1.9884965474728695</v>
      </c>
      <c r="O102" s="174"/>
      <c r="P102" s="186"/>
      <c r="R102" s="167" t="s">
        <v>155</v>
      </c>
      <c r="S102" s="168"/>
      <c r="T102" s="168"/>
      <c r="U102" s="168"/>
      <c r="V102" s="168"/>
      <c r="W102" s="169"/>
      <c r="X102" s="57">
        <v>2015</v>
      </c>
      <c r="Y102" s="55">
        <v>70.54692487763354</v>
      </c>
      <c r="Z102" s="49">
        <v>68.17733990147784</v>
      </c>
      <c r="AA102" s="43">
        <v>2.3952312138728327</v>
      </c>
      <c r="AB102" s="35">
        <v>671.2857142857143</v>
      </c>
      <c r="AC102" s="35">
        <v>939.8</v>
      </c>
      <c r="AD102" s="35">
        <v>6.2189607228209205</v>
      </c>
      <c r="AE102" s="35">
        <v>4.4421148020149435</v>
      </c>
      <c r="AF102" s="171"/>
      <c r="AG102" s="171"/>
    </row>
    <row r="103" spans="1:33" ht="16.5" thickBot="1" thickTop="1">
      <c r="A103" s="28"/>
      <c r="B103" s="28"/>
      <c r="C103" s="28"/>
      <c r="D103" s="28"/>
      <c r="E103" s="28"/>
      <c r="F103" s="28"/>
      <c r="G103" s="58">
        <v>2016</v>
      </c>
      <c r="H103" s="53">
        <v>9.885885128375643</v>
      </c>
      <c r="I103" s="62"/>
      <c r="J103" s="43">
        <v>0.1097040695839822</v>
      </c>
      <c r="K103" s="35">
        <v>350.14285714285717</v>
      </c>
      <c r="L103" s="35">
        <v>612.75</v>
      </c>
      <c r="M103" s="35">
        <v>3.4798689580775215</v>
      </c>
      <c r="N103" s="35">
        <v>1.9884965474728695</v>
      </c>
      <c r="O103" s="174"/>
      <c r="P103" s="186"/>
      <c r="R103" s="28"/>
      <c r="S103" s="28"/>
      <c r="T103" s="28"/>
      <c r="U103" s="28"/>
      <c r="V103" s="28"/>
      <c r="W103" s="28"/>
      <c r="X103" s="58">
        <v>2016</v>
      </c>
      <c r="Y103" s="55">
        <v>69.82633956268882</v>
      </c>
      <c r="Z103" s="34"/>
      <c r="AA103" s="43">
        <v>2.314148782437585</v>
      </c>
      <c r="AB103" s="35">
        <v>991.1666666666666</v>
      </c>
      <c r="AC103" s="35">
        <v>1486.75</v>
      </c>
      <c r="AD103" s="35">
        <v>5.330537762417932</v>
      </c>
      <c r="AE103" s="35">
        <v>3.5536918416119545</v>
      </c>
      <c r="AF103" s="171"/>
      <c r="AG103" s="171"/>
    </row>
    <row r="104" spans="1:33" ht="15.75" thickBot="1">
      <c r="A104" s="28"/>
      <c r="B104" s="28"/>
      <c r="C104" s="28"/>
      <c r="D104" s="28"/>
      <c r="E104" s="28"/>
      <c r="F104" s="28"/>
      <c r="G104" s="60"/>
      <c r="H104" s="36"/>
      <c r="I104" s="61"/>
      <c r="J104" s="44"/>
      <c r="K104" s="38"/>
      <c r="L104" s="38"/>
      <c r="M104" s="38"/>
      <c r="N104" s="39"/>
      <c r="O104" s="174"/>
      <c r="P104" s="186"/>
      <c r="R104" s="28"/>
      <c r="S104" s="28"/>
      <c r="T104" s="28"/>
      <c r="U104" s="28"/>
      <c r="V104" s="28"/>
      <c r="W104" s="28"/>
      <c r="X104" s="60"/>
      <c r="Y104" s="36"/>
      <c r="Z104" s="37"/>
      <c r="AA104" s="44"/>
      <c r="AB104" s="38"/>
      <c r="AC104" s="38"/>
      <c r="AD104" s="38"/>
      <c r="AE104" s="39"/>
      <c r="AF104" s="171"/>
      <c r="AG104" s="171"/>
    </row>
    <row r="105" spans="1:33" ht="15.75" thickBot="1">
      <c r="A105" s="28"/>
      <c r="B105" s="28"/>
      <c r="C105" s="28"/>
      <c r="D105" s="28"/>
      <c r="E105" s="28"/>
      <c r="F105" s="28"/>
      <c r="G105" s="56">
        <v>2014</v>
      </c>
      <c r="H105" s="52">
        <v>8.798486281929991</v>
      </c>
      <c r="I105" s="52">
        <v>98.16700610997964</v>
      </c>
      <c r="J105" s="45">
        <v>0.09647302904564314</v>
      </c>
      <c r="K105" s="33">
        <v>528.5</v>
      </c>
      <c r="L105" s="33">
        <v>704.6666666666666</v>
      </c>
      <c r="M105" s="33">
        <v>1.8877719571475766</v>
      </c>
      <c r="N105" s="33">
        <v>1.4158289678606824</v>
      </c>
      <c r="O105" s="174"/>
      <c r="P105" s="186"/>
      <c r="R105" s="28"/>
      <c r="S105" s="28"/>
      <c r="T105" s="28"/>
      <c r="U105" s="28"/>
      <c r="V105" s="28"/>
      <c r="W105" s="28"/>
      <c r="X105" s="56">
        <v>2014</v>
      </c>
      <c r="Y105" s="50">
        <v>46.74804501239748</v>
      </c>
      <c r="Z105" s="52">
        <v>86.35941849675224</v>
      </c>
      <c r="AA105" s="45">
        <v>0.877865329512894</v>
      </c>
      <c r="AB105" s="33">
        <v>655.375</v>
      </c>
      <c r="AC105" s="33">
        <v>655.375</v>
      </c>
      <c r="AD105" s="33">
        <v>4.330035289787612</v>
      </c>
      <c r="AE105" s="33">
        <v>4.330035289787612</v>
      </c>
      <c r="AF105" s="171"/>
      <c r="AG105" s="171"/>
    </row>
    <row r="106" spans="1:33" ht="16.5" thickBot="1" thickTop="1">
      <c r="A106" s="167" t="s">
        <v>128</v>
      </c>
      <c r="B106" s="168"/>
      <c r="C106" s="168"/>
      <c r="D106" s="168"/>
      <c r="E106" s="168"/>
      <c r="F106" s="169"/>
      <c r="G106" s="57">
        <v>2015</v>
      </c>
      <c r="H106" s="52">
        <v>9.432962374138844</v>
      </c>
      <c r="I106" s="52">
        <v>100.47031158142269</v>
      </c>
      <c r="J106" s="45">
        <v>0.10415447630193095</v>
      </c>
      <c r="K106" s="33">
        <v>471.75</v>
      </c>
      <c r="L106" s="33">
        <v>629</v>
      </c>
      <c r="M106" s="33">
        <v>1.8877719571475766</v>
      </c>
      <c r="N106" s="33">
        <v>1.4158289678606824</v>
      </c>
      <c r="O106" s="174"/>
      <c r="P106" s="186"/>
      <c r="R106" s="167" t="s">
        <v>156</v>
      </c>
      <c r="S106" s="168"/>
      <c r="T106" s="168"/>
      <c r="U106" s="168"/>
      <c r="V106" s="168"/>
      <c r="W106" s="169"/>
      <c r="X106" s="57">
        <v>2015</v>
      </c>
      <c r="Y106" s="50">
        <v>43.70942270573785</v>
      </c>
      <c r="Z106" s="52">
        <v>98.76847290640394</v>
      </c>
      <c r="AA106" s="45">
        <v>0.776496259351621</v>
      </c>
      <c r="AB106" s="33">
        <v>712.375</v>
      </c>
      <c r="AC106" s="33">
        <v>814.1428571428571</v>
      </c>
      <c r="AD106" s="33">
        <v>4.330035289787612</v>
      </c>
      <c r="AE106" s="33">
        <v>3.78878087856416</v>
      </c>
      <c r="AF106" s="171"/>
      <c r="AG106" s="171"/>
    </row>
    <row r="107" spans="1:33" ht="16.5" thickBot="1" thickTop="1">
      <c r="A107" s="28"/>
      <c r="B107" s="28"/>
      <c r="C107" s="28"/>
      <c r="D107" s="28"/>
      <c r="E107" s="28"/>
      <c r="F107" s="28"/>
      <c r="G107" s="58">
        <v>2016</v>
      </c>
      <c r="H107" s="52">
        <v>11.695481249525102</v>
      </c>
      <c r="I107" s="63"/>
      <c r="J107" s="45">
        <v>0.13244487841639704</v>
      </c>
      <c r="K107" s="33">
        <v>367.5</v>
      </c>
      <c r="L107" s="33">
        <v>367.5</v>
      </c>
      <c r="M107" s="33">
        <v>1.8877719571475766</v>
      </c>
      <c r="N107" s="33">
        <v>1.8877719571475766</v>
      </c>
      <c r="O107" s="174"/>
      <c r="P107" s="186"/>
      <c r="R107" s="28"/>
      <c r="S107" s="28"/>
      <c r="T107" s="28"/>
      <c r="U107" s="28"/>
      <c r="V107" s="28"/>
      <c r="W107" s="28"/>
      <c r="X107" s="58">
        <v>2016</v>
      </c>
      <c r="Y107" s="50">
        <v>40.81837600909923</v>
      </c>
      <c r="Z107" s="32"/>
      <c r="AA107" s="45">
        <v>0.6897136857105357</v>
      </c>
      <c r="AB107" s="33">
        <v>776.875</v>
      </c>
      <c r="AC107" s="33">
        <v>887.8571428571429</v>
      </c>
      <c r="AD107" s="33">
        <v>4.330035289787612</v>
      </c>
      <c r="AE107" s="33">
        <v>3.78878087856416</v>
      </c>
      <c r="AF107" s="171"/>
      <c r="AG107" s="171"/>
    </row>
    <row r="108" spans="1:33" ht="15.75" thickBot="1">
      <c r="A108" s="28"/>
      <c r="B108" s="28"/>
      <c r="C108" s="28"/>
      <c r="D108" s="28"/>
      <c r="E108" s="28"/>
      <c r="F108" s="28"/>
      <c r="G108" s="59"/>
      <c r="H108" s="36"/>
      <c r="I108" s="61"/>
      <c r="J108" s="44"/>
      <c r="K108" s="38"/>
      <c r="L108" s="38"/>
      <c r="M108" s="38"/>
      <c r="N108" s="39"/>
      <c r="O108" s="174"/>
      <c r="P108" s="186"/>
      <c r="R108" s="28"/>
      <c r="S108" s="28"/>
      <c r="T108" s="28"/>
      <c r="U108" s="28"/>
      <c r="V108" s="28"/>
      <c r="W108" s="28"/>
      <c r="X108" s="59"/>
      <c r="Y108" s="36"/>
      <c r="Z108" s="37"/>
      <c r="AA108" s="44"/>
      <c r="AB108" s="38"/>
      <c r="AC108" s="38"/>
      <c r="AD108" s="38"/>
      <c r="AE108" s="39"/>
      <c r="AF108" s="171"/>
      <c r="AG108" s="171"/>
    </row>
    <row r="109" spans="1:33" ht="15.75" thickBot="1">
      <c r="A109" s="28"/>
      <c r="B109" s="28"/>
      <c r="C109" s="28"/>
      <c r="D109" s="28"/>
      <c r="E109" s="28"/>
      <c r="F109" s="28"/>
      <c r="G109" s="56">
        <v>2014</v>
      </c>
      <c r="H109" s="53">
        <v>2.421652421652422</v>
      </c>
      <c r="I109" s="51">
        <v>100.53816046966732</v>
      </c>
      <c r="J109" s="43">
        <v>0.024817518248175185</v>
      </c>
      <c r="K109" s="35">
        <v>526.5</v>
      </c>
      <c r="L109" s="35">
        <v>1053</v>
      </c>
      <c r="M109" s="35">
        <v>2.6836271905106943</v>
      </c>
      <c r="N109" s="35">
        <v>1.3418135952553472</v>
      </c>
      <c r="O109" s="174"/>
      <c r="P109" s="186"/>
      <c r="R109" s="28"/>
      <c r="S109" s="28"/>
      <c r="T109" s="28"/>
      <c r="U109" s="28"/>
      <c r="V109" s="28"/>
      <c r="W109" s="28"/>
      <c r="X109" s="56">
        <v>2014</v>
      </c>
      <c r="Y109" s="53">
        <v>18.835705045278136</v>
      </c>
      <c r="Z109" s="49">
        <v>81.16429495472187</v>
      </c>
      <c r="AA109" s="43">
        <v>0.23206885559451704</v>
      </c>
      <c r="AB109" s="35">
        <v>1932.5</v>
      </c>
      <c r="AC109" s="35">
        <v>1932.5</v>
      </c>
      <c r="AD109" s="35">
        <v>3.1016888695894913</v>
      </c>
      <c r="AE109" s="35">
        <v>3.1016888695894913</v>
      </c>
      <c r="AF109" s="171"/>
      <c r="AG109" s="171"/>
    </row>
    <row r="110" spans="1:33" ht="16.5" thickBot="1" thickTop="1">
      <c r="A110" s="167" t="s">
        <v>129</v>
      </c>
      <c r="B110" s="168"/>
      <c r="C110" s="168"/>
      <c r="D110" s="168"/>
      <c r="E110" s="168"/>
      <c r="F110" s="169"/>
      <c r="G110" s="57">
        <v>2015</v>
      </c>
      <c r="H110" s="53">
        <v>16.01423487544484</v>
      </c>
      <c r="I110" s="51">
        <v>85.93536640873918</v>
      </c>
      <c r="J110" s="43">
        <v>0.1906779661016949</v>
      </c>
      <c r="K110" s="35">
        <v>562</v>
      </c>
      <c r="L110" s="35">
        <v>749.3333333333334</v>
      </c>
      <c r="M110" s="35">
        <v>2.6836271905106943</v>
      </c>
      <c r="N110" s="35">
        <v>2.0127203928830206</v>
      </c>
      <c r="O110" s="174"/>
      <c r="P110" s="186"/>
      <c r="R110" s="167" t="s">
        <v>157</v>
      </c>
      <c r="S110" s="168"/>
      <c r="T110" s="168"/>
      <c r="U110" s="168"/>
      <c r="V110" s="168"/>
      <c r="W110" s="169"/>
      <c r="X110" s="57">
        <v>2015</v>
      </c>
      <c r="Y110" s="54">
        <v>25.082906240578836</v>
      </c>
      <c r="Z110" s="51">
        <v>95.98300502124373</v>
      </c>
      <c r="AA110" s="43">
        <v>0.3348088531187123</v>
      </c>
      <c r="AB110" s="35">
        <v>1658.5</v>
      </c>
      <c r="AC110" s="35">
        <v>1658.5</v>
      </c>
      <c r="AD110" s="35">
        <v>3.1016888695894913</v>
      </c>
      <c r="AE110" s="35">
        <v>3.1016888695894913</v>
      </c>
      <c r="AF110" s="171"/>
      <c r="AG110" s="171"/>
    </row>
    <row r="111" spans="1:33" ht="16.5" thickBot="1" thickTop="1">
      <c r="A111" s="28"/>
      <c r="B111" s="28"/>
      <c r="C111" s="28"/>
      <c r="D111" s="28"/>
      <c r="E111" s="28"/>
      <c r="F111" s="28"/>
      <c r="G111" s="58">
        <v>2016</v>
      </c>
      <c r="H111" s="54">
        <v>26.91211361914541</v>
      </c>
      <c r="I111" s="62"/>
      <c r="J111" s="43">
        <v>0.3682157872086865</v>
      </c>
      <c r="K111" s="35">
        <v>602</v>
      </c>
      <c r="L111" s="35">
        <v>802.6666666666666</v>
      </c>
      <c r="M111" s="35">
        <v>2.6836271905106943</v>
      </c>
      <c r="N111" s="35">
        <v>2.0127203928830206</v>
      </c>
      <c r="O111" s="174"/>
      <c r="P111" s="186"/>
      <c r="R111" s="28"/>
      <c r="S111" s="28"/>
      <c r="T111" s="28"/>
      <c r="U111" s="28"/>
      <c r="V111" s="28"/>
      <c r="W111" s="28"/>
      <c r="X111" s="58">
        <v>2016</v>
      </c>
      <c r="Y111" s="54">
        <v>20.793856360620726</v>
      </c>
      <c r="Z111" s="34"/>
      <c r="AA111" s="43">
        <v>0.26252832678351173</v>
      </c>
      <c r="AB111" s="35">
        <v>2380</v>
      </c>
      <c r="AC111" s="35">
        <v>2380</v>
      </c>
      <c r="AD111" s="35">
        <v>3.1016888695894913</v>
      </c>
      <c r="AE111" s="35">
        <v>3.1016888695894913</v>
      </c>
      <c r="AF111" s="171"/>
      <c r="AG111" s="171"/>
    </row>
    <row r="112" spans="1:33" ht="15.75" thickBot="1">
      <c r="A112" s="28"/>
      <c r="B112" s="28"/>
      <c r="C112" s="28"/>
      <c r="D112" s="28"/>
      <c r="E112" s="28"/>
      <c r="F112" s="28"/>
      <c r="G112" s="59"/>
      <c r="H112" s="36"/>
      <c r="I112" s="61"/>
      <c r="J112" s="44"/>
      <c r="K112" s="38"/>
      <c r="L112" s="38"/>
      <c r="M112" s="38"/>
      <c r="N112" s="39"/>
      <c r="O112" s="174"/>
      <c r="P112" s="186"/>
      <c r="R112" s="28"/>
      <c r="S112" s="28"/>
      <c r="T112" s="28"/>
      <c r="U112" s="28"/>
      <c r="V112" s="28"/>
      <c r="W112" s="28"/>
      <c r="X112" s="59"/>
      <c r="Y112" s="36"/>
      <c r="Z112" s="37"/>
      <c r="AA112" s="44"/>
      <c r="AB112" s="38"/>
      <c r="AC112" s="38"/>
      <c r="AD112" s="38"/>
      <c r="AE112" s="39"/>
      <c r="AF112" s="171"/>
      <c r="AG112" s="171"/>
    </row>
    <row r="113" spans="1:33" ht="15.75" thickBot="1">
      <c r="A113" s="28"/>
      <c r="B113" s="28"/>
      <c r="C113" s="28"/>
      <c r="D113" s="28"/>
      <c r="E113" s="28"/>
      <c r="F113" s="28"/>
      <c r="G113" s="56">
        <v>2014</v>
      </c>
      <c r="H113" s="50">
        <v>20.78272604588394</v>
      </c>
      <c r="I113" s="52">
        <v>92.44094488188976</v>
      </c>
      <c r="J113" s="45">
        <v>0.262350936967632</v>
      </c>
      <c r="K113" s="33">
        <v>185.25</v>
      </c>
      <c r="L113" s="33">
        <v>247</v>
      </c>
      <c r="M113" s="33">
        <v>5.40555150139193</v>
      </c>
      <c r="N113" s="33">
        <v>4.054163626043947</v>
      </c>
      <c r="O113" s="174"/>
      <c r="P113" s="186"/>
      <c r="R113" s="28"/>
      <c r="S113" s="28"/>
      <c r="T113" s="28"/>
      <c r="U113" s="28"/>
      <c r="V113" s="28"/>
      <c r="W113" s="28"/>
      <c r="X113" s="56">
        <v>2014</v>
      </c>
      <c r="Y113" s="50">
        <v>47.22136935830519</v>
      </c>
      <c r="Z113" s="50">
        <v>82.34730538922156</v>
      </c>
      <c r="AA113" s="45">
        <v>0.8947062245491566</v>
      </c>
      <c r="AB113" s="33">
        <v>501.0769230769231</v>
      </c>
      <c r="AC113" s="33">
        <v>542.8333333333334</v>
      </c>
      <c r="AD113" s="33">
        <v>7.535445576693446</v>
      </c>
      <c r="AE113" s="33">
        <v>6.955795916947797</v>
      </c>
      <c r="AF113" s="171"/>
      <c r="AG113" s="171"/>
    </row>
    <row r="114" spans="1:33" ht="16.5" thickBot="1" thickTop="1">
      <c r="A114" s="167" t="s">
        <v>130</v>
      </c>
      <c r="B114" s="168"/>
      <c r="C114" s="168"/>
      <c r="D114" s="168"/>
      <c r="E114" s="168"/>
      <c r="F114" s="169"/>
      <c r="G114" s="57">
        <v>2015</v>
      </c>
      <c r="H114" s="52">
        <v>10.458452722063038</v>
      </c>
      <c r="I114" s="52">
        <v>114.88970588235294</v>
      </c>
      <c r="J114" s="45">
        <v>0.1168</v>
      </c>
      <c r="K114" s="33">
        <v>174.5</v>
      </c>
      <c r="L114" s="33">
        <v>232.66666666666666</v>
      </c>
      <c r="M114" s="33">
        <v>5.40555150139193</v>
      </c>
      <c r="N114" s="33">
        <v>4.054163626043947</v>
      </c>
      <c r="O114" s="174"/>
      <c r="P114" s="186"/>
      <c r="R114" s="167" t="s">
        <v>158</v>
      </c>
      <c r="S114" s="168"/>
      <c r="T114" s="168"/>
      <c r="U114" s="168"/>
      <c r="V114" s="168"/>
      <c r="W114" s="169"/>
      <c r="X114" s="57">
        <v>2015</v>
      </c>
      <c r="Y114" s="47">
        <v>50.50492906948786</v>
      </c>
      <c r="Z114" s="50">
        <v>78.53872567722243</v>
      </c>
      <c r="AA114" s="45">
        <v>1.02040320621812</v>
      </c>
      <c r="AB114" s="33">
        <v>639.8461538461538</v>
      </c>
      <c r="AC114" s="33">
        <v>831.8</v>
      </c>
      <c r="AD114" s="33">
        <v>7.535445576693446</v>
      </c>
      <c r="AE114" s="33">
        <v>5.796496597456497</v>
      </c>
      <c r="AF114" s="171"/>
      <c r="AG114" s="171"/>
    </row>
    <row r="115" spans="1:33" ht="16.5" thickBot="1" thickTop="1">
      <c r="A115" s="28"/>
      <c r="B115" s="28"/>
      <c r="C115" s="28"/>
      <c r="D115" s="28"/>
      <c r="E115" s="28"/>
      <c r="F115" s="28"/>
      <c r="G115" s="58">
        <v>2016</v>
      </c>
      <c r="H115" s="52">
        <v>-2.277753206545773</v>
      </c>
      <c r="I115" s="63"/>
      <c r="J115" s="45">
        <v>-0.02227027027027024</v>
      </c>
      <c r="K115" s="33">
        <v>166.25</v>
      </c>
      <c r="L115" s="33">
        <v>221.66666666666666</v>
      </c>
      <c r="M115" s="33">
        <v>5.40555150139193</v>
      </c>
      <c r="N115" s="33">
        <v>4.054163626043947</v>
      </c>
      <c r="O115" s="174"/>
      <c r="P115" s="186"/>
      <c r="R115" s="28"/>
      <c r="S115" s="28"/>
      <c r="T115" s="28"/>
      <c r="U115" s="28"/>
      <c r="V115" s="28"/>
      <c r="W115" s="28"/>
      <c r="X115" s="58">
        <v>2016</v>
      </c>
      <c r="Y115" s="47">
        <v>52.340187431809994</v>
      </c>
      <c r="Z115" s="32"/>
      <c r="AA115" s="45">
        <v>1.098203803401943</v>
      </c>
      <c r="AB115" s="33">
        <v>821.9230769230769</v>
      </c>
      <c r="AC115" s="33">
        <v>1526.4285714285713</v>
      </c>
      <c r="AD115" s="33">
        <v>7.535445576693446</v>
      </c>
      <c r="AE115" s="33">
        <v>4.057547618219548</v>
      </c>
      <c r="AF115" s="171"/>
      <c r="AG115" s="171"/>
    </row>
    <row r="116" spans="1:33" ht="15.75" thickBot="1">
      <c r="A116" s="28"/>
      <c r="B116" s="28"/>
      <c r="C116" s="28"/>
      <c r="D116" s="28"/>
      <c r="E116" s="28"/>
      <c r="F116" s="28"/>
      <c r="G116" s="59"/>
      <c r="H116" s="36"/>
      <c r="I116" s="61"/>
      <c r="J116" s="44"/>
      <c r="K116" s="38"/>
      <c r="L116" s="38"/>
      <c r="M116" s="38"/>
      <c r="N116" s="39"/>
      <c r="O116" s="174"/>
      <c r="P116" s="186"/>
      <c r="R116" s="28"/>
      <c r="S116" s="28"/>
      <c r="T116" s="28"/>
      <c r="U116" s="28"/>
      <c r="V116" s="28"/>
      <c r="W116" s="28"/>
      <c r="X116" s="59"/>
      <c r="Y116" s="36"/>
      <c r="Z116" s="37"/>
      <c r="AA116" s="44"/>
      <c r="AB116" s="38"/>
      <c r="AC116" s="38"/>
      <c r="AD116" s="38"/>
      <c r="AE116" s="39"/>
      <c r="AF116" s="171"/>
      <c r="AG116" s="171"/>
    </row>
    <row r="117" spans="1:33" ht="15.75" thickBot="1">
      <c r="A117" s="28"/>
      <c r="B117" s="28"/>
      <c r="C117" s="28"/>
      <c r="D117" s="28"/>
      <c r="E117" s="28"/>
      <c r="F117" s="28"/>
      <c r="G117" s="56">
        <v>2014</v>
      </c>
      <c r="H117" s="53">
        <v>7.555089192025184</v>
      </c>
      <c r="I117" s="51">
        <v>98.21627647714604</v>
      </c>
      <c r="J117" s="43">
        <v>0.08172531214528944</v>
      </c>
      <c r="K117" s="35">
        <v>238.25</v>
      </c>
      <c r="L117" s="35">
        <v>317.6666666666667</v>
      </c>
      <c r="M117" s="35">
        <v>4.433803316484881</v>
      </c>
      <c r="N117" s="35">
        <v>3.3253524873636606</v>
      </c>
      <c r="O117" s="174"/>
      <c r="P117" s="186"/>
      <c r="R117" s="28"/>
      <c r="S117" s="28"/>
      <c r="T117" s="28"/>
      <c r="U117" s="28"/>
      <c r="V117" s="28"/>
      <c r="W117" s="28"/>
      <c r="X117" s="56">
        <v>2014</v>
      </c>
      <c r="Y117" s="54">
        <v>35.815602836879435</v>
      </c>
      <c r="Z117" s="51">
        <v>93.5803532959931</v>
      </c>
      <c r="AA117" s="43">
        <v>0.5580110497237569</v>
      </c>
      <c r="AB117" s="35">
        <v>483.42857142857144</v>
      </c>
      <c r="AC117" s="35">
        <v>564</v>
      </c>
      <c r="AD117" s="35">
        <v>5.781301618764453</v>
      </c>
      <c r="AE117" s="35">
        <v>4.955401387512389</v>
      </c>
      <c r="AF117" s="171"/>
      <c r="AG117" s="171"/>
    </row>
    <row r="118" spans="1:33" ht="16.5" thickBot="1" thickTop="1">
      <c r="A118" s="167" t="s">
        <v>131</v>
      </c>
      <c r="B118" s="168"/>
      <c r="C118" s="168"/>
      <c r="D118" s="168"/>
      <c r="E118" s="168"/>
      <c r="F118" s="169"/>
      <c r="G118" s="57">
        <v>2015</v>
      </c>
      <c r="H118" s="53">
        <v>15.005359056806002</v>
      </c>
      <c r="I118" s="51">
        <v>92.10220673635308</v>
      </c>
      <c r="J118" s="43">
        <v>0.17654476670870112</v>
      </c>
      <c r="K118" s="35">
        <v>233.25</v>
      </c>
      <c r="L118" s="35">
        <v>311</v>
      </c>
      <c r="M118" s="35">
        <v>4.433803316484881</v>
      </c>
      <c r="N118" s="35">
        <v>3.3253524873636606</v>
      </c>
      <c r="O118" s="174"/>
      <c r="P118" s="186"/>
      <c r="R118" s="167" t="s">
        <v>159</v>
      </c>
      <c r="S118" s="168"/>
      <c r="T118" s="168"/>
      <c r="U118" s="168"/>
      <c r="V118" s="168"/>
      <c r="W118" s="169"/>
      <c r="X118" s="57">
        <v>2015</v>
      </c>
      <c r="Y118" s="54">
        <v>36.27210884353742</v>
      </c>
      <c r="Z118" s="51">
        <v>95.08729192042225</v>
      </c>
      <c r="AA118" s="43">
        <v>0.5691716481639625</v>
      </c>
      <c r="AB118" s="35">
        <v>525</v>
      </c>
      <c r="AC118" s="35">
        <v>612.5</v>
      </c>
      <c r="AD118" s="35">
        <v>5.781301618764453</v>
      </c>
      <c r="AE118" s="35">
        <v>4.955401387512389</v>
      </c>
      <c r="AF118" s="171"/>
      <c r="AG118" s="171"/>
    </row>
    <row r="119" spans="1:33" ht="16.5" thickBot="1" thickTop="1">
      <c r="A119" s="28"/>
      <c r="B119" s="28"/>
      <c r="C119" s="28"/>
      <c r="D119" s="28"/>
      <c r="E119" s="28"/>
      <c r="F119" s="28"/>
      <c r="G119" s="58">
        <v>2016</v>
      </c>
      <c r="H119" s="53">
        <v>19.705768486256297</v>
      </c>
      <c r="I119" s="62"/>
      <c r="J119" s="43">
        <v>0.24541947926711677</v>
      </c>
      <c r="K119" s="35">
        <v>273</v>
      </c>
      <c r="L119" s="35">
        <v>364</v>
      </c>
      <c r="M119" s="35">
        <v>4.433803316484881</v>
      </c>
      <c r="N119" s="35">
        <v>3.3253524873636606</v>
      </c>
      <c r="O119" s="174"/>
      <c r="P119" s="186"/>
      <c r="R119" s="28"/>
      <c r="S119" s="28"/>
      <c r="T119" s="28"/>
      <c r="U119" s="28"/>
      <c r="V119" s="28"/>
      <c r="W119" s="28"/>
      <c r="X119" s="58">
        <v>2016</v>
      </c>
      <c r="Y119" s="54">
        <v>28.106003620277274</v>
      </c>
      <c r="Z119" s="34"/>
      <c r="AA119" s="43">
        <v>0.39093672678633296</v>
      </c>
      <c r="AB119" s="35">
        <v>780.7142857142857</v>
      </c>
      <c r="AC119" s="35">
        <v>910.8333333333334</v>
      </c>
      <c r="AD119" s="35">
        <v>5.781301618764453</v>
      </c>
      <c r="AE119" s="35">
        <v>4.955401387512389</v>
      </c>
      <c r="AF119" s="171"/>
      <c r="AG119" s="171"/>
    </row>
    <row r="120" spans="1:33" ht="15.75" thickBot="1">
      <c r="A120" s="28"/>
      <c r="B120" s="28"/>
      <c r="C120" s="28"/>
      <c r="D120" s="28"/>
      <c r="E120" s="28"/>
      <c r="F120" s="28"/>
      <c r="G120" s="60"/>
      <c r="H120" s="36"/>
      <c r="I120" s="61"/>
      <c r="J120" s="44"/>
      <c r="K120" s="38"/>
      <c r="L120" s="38"/>
      <c r="M120" s="38"/>
      <c r="N120" s="39"/>
      <c r="O120" s="174"/>
      <c r="P120" s="186"/>
      <c r="R120" s="28"/>
      <c r="S120" s="28"/>
      <c r="T120" s="28"/>
      <c r="U120" s="28"/>
      <c r="V120" s="28"/>
      <c r="W120" s="28"/>
      <c r="X120" s="60"/>
      <c r="Y120" s="36"/>
      <c r="Z120" s="37"/>
      <c r="AA120" s="44"/>
      <c r="AB120" s="38"/>
      <c r="AC120" s="38"/>
      <c r="AD120" s="38"/>
      <c r="AE120" s="39"/>
      <c r="AF120" s="171"/>
      <c r="AG120" s="171"/>
    </row>
    <row r="121" spans="1:33" ht="15.75" thickBot="1">
      <c r="A121" s="28"/>
      <c r="B121" s="28"/>
      <c r="C121" s="28"/>
      <c r="D121" s="28"/>
      <c r="E121" s="28"/>
      <c r="F121" s="28"/>
      <c r="G121" s="56">
        <v>2014</v>
      </c>
      <c r="H121" s="94">
        <v>2.7993779160186625</v>
      </c>
      <c r="I121" s="52">
        <v>100.48231511254019</v>
      </c>
      <c r="J121" s="45">
        <v>0.028800000000000003</v>
      </c>
      <c r="K121" s="33">
        <v>257.2</v>
      </c>
      <c r="L121" s="33">
        <v>321.5</v>
      </c>
      <c r="M121" s="33">
        <v>4.84050534875841</v>
      </c>
      <c r="N121" s="33">
        <v>3.8724042790067283</v>
      </c>
      <c r="O121" s="174"/>
      <c r="P121" s="186"/>
      <c r="R121" s="28"/>
      <c r="S121" s="28"/>
      <c r="T121" s="28"/>
      <c r="U121" s="28"/>
      <c r="V121" s="28"/>
      <c r="W121" s="28"/>
      <c r="X121" s="56">
        <v>2014</v>
      </c>
      <c r="Y121" s="47">
        <v>52.841538705081526</v>
      </c>
      <c r="Z121" s="50">
        <v>63.9819587628866</v>
      </c>
      <c r="AA121" s="45">
        <v>1.1205102383350118</v>
      </c>
      <c r="AB121" s="33">
        <v>394.8125</v>
      </c>
      <c r="AC121" s="33">
        <v>526.4166666666666</v>
      </c>
      <c r="AD121" s="33">
        <v>7.544251751680954</v>
      </c>
      <c r="AE121" s="33">
        <v>5.658188813760715</v>
      </c>
      <c r="AF121" s="171"/>
      <c r="AG121" s="171"/>
    </row>
    <row r="122" spans="1:33" ht="16.5" thickBot="1" thickTop="1">
      <c r="A122" s="167" t="s">
        <v>132</v>
      </c>
      <c r="B122" s="168"/>
      <c r="C122" s="168"/>
      <c r="D122" s="168"/>
      <c r="E122" s="168"/>
      <c r="F122" s="168"/>
      <c r="G122" s="57">
        <v>2015</v>
      </c>
      <c r="H122" s="94">
        <v>9.777424483306836</v>
      </c>
      <c r="I122" s="52">
        <v>92.88052373158756</v>
      </c>
      <c r="J122" s="45">
        <v>0.10837004405286343</v>
      </c>
      <c r="K122" s="33">
        <v>314.5</v>
      </c>
      <c r="L122" s="33">
        <v>419.3333333333333</v>
      </c>
      <c r="M122" s="33">
        <v>3.8724042790067283</v>
      </c>
      <c r="N122" s="33">
        <v>2.9043032092550463</v>
      </c>
      <c r="O122" s="174"/>
      <c r="P122" s="186"/>
      <c r="R122" s="167" t="s">
        <v>160</v>
      </c>
      <c r="S122" s="168"/>
      <c r="T122" s="168"/>
      <c r="U122" s="168"/>
      <c r="V122" s="168"/>
      <c r="W122" s="169"/>
      <c r="X122" s="57">
        <v>2015</v>
      </c>
      <c r="Y122" s="50">
        <v>43.700485560950675</v>
      </c>
      <c r="Z122" s="52">
        <v>98.1729055258467</v>
      </c>
      <c r="AA122" s="45">
        <v>0.7762142532909669</v>
      </c>
      <c r="AB122" s="33">
        <v>489.125</v>
      </c>
      <c r="AC122" s="33">
        <v>521.7333333333333</v>
      </c>
      <c r="AD122" s="33">
        <v>7.544251751680954</v>
      </c>
      <c r="AE122" s="33">
        <v>7.072736017200894</v>
      </c>
      <c r="AF122" s="171"/>
      <c r="AG122" s="171"/>
    </row>
    <row r="123" spans="1:33" ht="16.5" thickBot="1" thickTop="1">
      <c r="A123" s="28"/>
      <c r="B123" s="28"/>
      <c r="C123" s="28"/>
      <c r="D123" s="28"/>
      <c r="E123" s="28"/>
      <c r="F123" s="28"/>
      <c r="G123" s="58">
        <v>2016</v>
      </c>
      <c r="H123" s="94">
        <v>15.332491666676468</v>
      </c>
      <c r="I123" s="63"/>
      <c r="J123" s="45">
        <v>0.18109062104809676</v>
      </c>
      <c r="K123" s="33">
        <v>347.75</v>
      </c>
      <c r="L123" s="33">
        <v>695.5</v>
      </c>
      <c r="M123" s="33">
        <v>3.8724042790067283</v>
      </c>
      <c r="N123" s="33">
        <v>1.9362021395033642</v>
      </c>
      <c r="O123" s="176"/>
      <c r="P123" s="186"/>
      <c r="R123" s="28"/>
      <c r="S123" s="28"/>
      <c r="T123" s="28"/>
      <c r="U123" s="28"/>
      <c r="V123" s="28"/>
      <c r="W123" s="28"/>
      <c r="X123" s="58">
        <v>2016</v>
      </c>
      <c r="Y123" s="50">
        <v>43.8380225144931</v>
      </c>
      <c r="Z123" s="32"/>
      <c r="AA123" s="45">
        <v>0.7805640840514544</v>
      </c>
      <c r="AB123" s="33">
        <v>499.5</v>
      </c>
      <c r="AC123" s="33">
        <v>532.8</v>
      </c>
      <c r="AD123" s="33">
        <v>7.544251751680954</v>
      </c>
      <c r="AE123" s="33">
        <v>7.072736017200894</v>
      </c>
      <c r="AF123" s="171"/>
      <c r="AG123" s="171"/>
    </row>
    <row r="124" spans="1:33" ht="15.75" thickBot="1">
      <c r="A124" s="28"/>
      <c r="B124" s="28"/>
      <c r="C124" s="28"/>
      <c r="D124" s="28"/>
      <c r="E124" s="64"/>
      <c r="F124" s="64"/>
      <c r="G124" s="65"/>
      <c r="H124" s="66"/>
      <c r="I124" s="66"/>
      <c r="J124" s="67"/>
      <c r="K124" s="89">
        <f>SUM(K25:K123)</f>
        <v>31188.708168498175</v>
      </c>
      <c r="L124" s="89">
        <f>SUM(L25:L123)</f>
        <v>37101.25660947578</v>
      </c>
      <c r="M124" s="68"/>
      <c r="N124" s="68"/>
      <c r="O124" s="88"/>
      <c r="P124" s="88"/>
      <c r="R124" s="28"/>
      <c r="S124" s="28"/>
      <c r="T124" s="28"/>
      <c r="U124" s="28"/>
      <c r="V124" s="28"/>
      <c r="W124" s="28"/>
      <c r="X124" s="59"/>
      <c r="Y124" s="36"/>
      <c r="Z124" s="37"/>
      <c r="AA124" s="44"/>
      <c r="AB124" s="38"/>
      <c r="AC124" s="38"/>
      <c r="AD124" s="38"/>
      <c r="AE124" s="39"/>
      <c r="AF124" s="171"/>
      <c r="AG124" s="171"/>
    </row>
    <row r="125" spans="1:33" ht="15.75" thickBot="1">
      <c r="A125" s="86"/>
      <c r="B125" s="86"/>
      <c r="C125" s="86"/>
      <c r="D125" s="86"/>
      <c r="E125" s="86"/>
      <c r="F125" s="86"/>
      <c r="G125" s="86"/>
      <c r="H125" s="86"/>
      <c r="I125" s="86"/>
      <c r="J125" s="87"/>
      <c r="K125" s="86"/>
      <c r="L125" s="86"/>
      <c r="M125" s="86"/>
      <c r="N125" s="86"/>
      <c r="O125" s="87"/>
      <c r="P125" s="87"/>
      <c r="R125" s="28"/>
      <c r="S125" s="28"/>
      <c r="T125" s="28"/>
      <c r="U125" s="28"/>
      <c r="V125" s="28"/>
      <c r="W125" s="28"/>
      <c r="X125" s="56">
        <v>2014</v>
      </c>
      <c r="Y125" s="54">
        <v>45.026737967914436</v>
      </c>
      <c r="Z125" s="49">
        <v>77.40963855421687</v>
      </c>
      <c r="AA125" s="43">
        <v>0.8190661478599223</v>
      </c>
      <c r="AB125" s="35">
        <v>623.3333333333334</v>
      </c>
      <c r="AC125" s="35">
        <v>935</v>
      </c>
      <c r="AD125" s="35">
        <v>3.823653118189118</v>
      </c>
      <c r="AE125" s="35">
        <v>2.549102078792745</v>
      </c>
      <c r="AF125" s="171"/>
      <c r="AG125" s="171"/>
    </row>
    <row r="126" spans="1:33" ht="16.5" thickBot="1" thickTop="1">
      <c r="A126" s="86"/>
      <c r="B126" s="86"/>
      <c r="C126" s="86"/>
      <c r="D126" s="86"/>
      <c r="E126" s="86"/>
      <c r="F126" s="86"/>
      <c r="G126" s="86"/>
      <c r="H126" s="86"/>
      <c r="I126" s="86"/>
      <c r="J126" s="87"/>
      <c r="K126" s="86"/>
      <c r="L126" s="86"/>
      <c r="M126" s="86"/>
      <c r="N126" s="86"/>
      <c r="O126" s="87"/>
      <c r="P126" s="87"/>
      <c r="R126" s="177" t="s">
        <v>161</v>
      </c>
      <c r="S126" s="177"/>
      <c r="T126" s="177"/>
      <c r="U126" s="177"/>
      <c r="V126" s="177"/>
      <c r="W126" s="177"/>
      <c r="X126" s="57">
        <v>2015</v>
      </c>
      <c r="Y126" s="55">
        <v>52.817272248551866</v>
      </c>
      <c r="Z126" s="51">
        <v>84.76821192052981</v>
      </c>
      <c r="AA126" s="43">
        <v>1.119419642857143</v>
      </c>
      <c r="AB126" s="35">
        <v>633</v>
      </c>
      <c r="AC126" s="35">
        <v>949.5</v>
      </c>
      <c r="AD126" s="35">
        <v>3.823653118189118</v>
      </c>
      <c r="AE126" s="35">
        <v>2.549102078792745</v>
      </c>
      <c r="AF126" s="171"/>
      <c r="AG126" s="171"/>
    </row>
    <row r="127" spans="1:33" ht="16.5" thickBot="1" thickTop="1">
      <c r="A127" s="86"/>
      <c r="B127" s="86"/>
      <c r="C127" s="86"/>
      <c r="D127" s="86"/>
      <c r="E127" s="86"/>
      <c r="F127" s="86"/>
      <c r="G127" s="86"/>
      <c r="H127" s="86"/>
      <c r="I127" s="86"/>
      <c r="J127" s="87"/>
      <c r="K127" s="86"/>
      <c r="L127" s="86"/>
      <c r="M127" s="86"/>
      <c r="N127" s="86"/>
      <c r="O127" s="87"/>
      <c r="P127" s="87"/>
      <c r="R127" s="28"/>
      <c r="S127" s="28"/>
      <c r="T127" s="28"/>
      <c r="U127" s="28"/>
      <c r="V127" s="28"/>
      <c r="W127" s="28"/>
      <c r="X127" s="58">
        <v>2016</v>
      </c>
      <c r="Y127" s="54">
        <v>48.93076412239187</v>
      </c>
      <c r="Z127" s="34"/>
      <c r="AA127" s="43">
        <v>0.9581260279605263</v>
      </c>
      <c r="AB127" s="35">
        <v>841</v>
      </c>
      <c r="AC127" s="35">
        <v>1261.5</v>
      </c>
      <c r="AD127" s="35">
        <v>3.823653118189118</v>
      </c>
      <c r="AE127" s="35">
        <v>2.549102078792745</v>
      </c>
      <c r="AF127" s="171"/>
      <c r="AG127" s="171"/>
    </row>
    <row r="128" spans="1:33" ht="15.75" thickBot="1">
      <c r="A128" s="86"/>
      <c r="B128" s="86"/>
      <c r="C128" s="86"/>
      <c r="D128" s="86"/>
      <c r="E128" s="86"/>
      <c r="F128" s="86"/>
      <c r="G128" s="86"/>
      <c r="H128" s="86"/>
      <c r="I128" s="86"/>
      <c r="J128" s="87"/>
      <c r="K128" s="86"/>
      <c r="L128" s="86"/>
      <c r="M128" s="86"/>
      <c r="N128" s="86"/>
      <c r="O128" s="87"/>
      <c r="P128" s="87"/>
      <c r="R128" s="28"/>
      <c r="S128" s="28"/>
      <c r="T128" s="28"/>
      <c r="U128" s="28"/>
      <c r="V128" s="28"/>
      <c r="W128" s="28"/>
      <c r="X128" s="59"/>
      <c r="Y128" s="36"/>
      <c r="Z128" s="37"/>
      <c r="AA128" s="44"/>
      <c r="AB128" s="38"/>
      <c r="AC128" s="38"/>
      <c r="AD128" s="38"/>
      <c r="AE128" s="39"/>
      <c r="AF128" s="171"/>
      <c r="AG128" s="171"/>
    </row>
    <row r="129" spans="1:33" ht="15.75" thickBot="1">
      <c r="A129" s="86"/>
      <c r="B129" s="86"/>
      <c r="C129" s="86"/>
      <c r="D129" s="86"/>
      <c r="E129" s="86"/>
      <c r="F129" s="86"/>
      <c r="G129" s="86"/>
      <c r="H129" s="86"/>
      <c r="I129" s="86"/>
      <c r="J129" s="87"/>
      <c r="K129" s="86"/>
      <c r="L129" s="86"/>
      <c r="M129" s="86"/>
      <c r="N129" s="86"/>
      <c r="O129" s="87"/>
      <c r="P129" s="87"/>
      <c r="R129" s="28"/>
      <c r="S129" s="28"/>
      <c r="T129" s="28"/>
      <c r="U129" s="28"/>
      <c r="V129" s="28"/>
      <c r="W129" s="28"/>
      <c r="X129" s="56">
        <v>2014</v>
      </c>
      <c r="Y129" s="50">
        <v>27.1906272882597</v>
      </c>
      <c r="Z129" s="52">
        <v>122.15397215397215</v>
      </c>
      <c r="AA129" s="45">
        <v>0.37344954743546765</v>
      </c>
      <c r="AB129" s="33">
        <v>585.2857142857143</v>
      </c>
      <c r="AC129" s="33">
        <v>819.4</v>
      </c>
      <c r="AD129" s="33">
        <v>8.525356847079456</v>
      </c>
      <c r="AE129" s="33">
        <v>6.089540605056754</v>
      </c>
      <c r="AF129" s="171"/>
      <c r="AG129" s="171"/>
    </row>
    <row r="130" spans="1:33" ht="16.5" thickBot="1" thickTop="1">
      <c r="A130" s="86"/>
      <c r="B130" s="86"/>
      <c r="C130" s="184" t="s">
        <v>195</v>
      </c>
      <c r="D130" s="185"/>
      <c r="E130" s="185"/>
      <c r="F130" s="185"/>
      <c r="G130" s="185"/>
      <c r="H130" s="185"/>
      <c r="I130" s="185"/>
      <c r="J130" s="185"/>
      <c r="K130" s="185"/>
      <c r="L130" s="86"/>
      <c r="M130" s="86"/>
      <c r="N130" s="86"/>
      <c r="O130" s="87"/>
      <c r="P130" s="87"/>
      <c r="R130" s="167" t="s">
        <v>162</v>
      </c>
      <c r="S130" s="168"/>
      <c r="T130" s="168"/>
      <c r="U130" s="168"/>
      <c r="V130" s="168"/>
      <c r="W130" s="169"/>
      <c r="X130" s="57">
        <v>2015</v>
      </c>
      <c r="Y130" s="50">
        <v>38.09396689802456</v>
      </c>
      <c r="Z130" s="52">
        <v>88.1079027355623</v>
      </c>
      <c r="AA130" s="45">
        <v>0.6153514445881846</v>
      </c>
      <c r="AB130" s="33">
        <v>535.1428571428571</v>
      </c>
      <c r="AC130" s="33">
        <v>624.3333333333334</v>
      </c>
      <c r="AD130" s="33">
        <v>8.525356847079456</v>
      </c>
      <c r="AE130" s="33">
        <v>7.307448726068105</v>
      </c>
      <c r="AF130" s="171"/>
      <c r="AG130" s="171"/>
    </row>
    <row r="131" spans="1:33" ht="16.5" thickBot="1" thickTop="1">
      <c r="A131" s="86"/>
      <c r="B131" s="86"/>
      <c r="C131" s="185"/>
      <c r="D131" s="185"/>
      <c r="E131" s="185"/>
      <c r="F131" s="185"/>
      <c r="G131" s="185"/>
      <c r="H131" s="185"/>
      <c r="I131" s="185"/>
      <c r="J131" s="185"/>
      <c r="K131" s="185"/>
      <c r="L131" s="86"/>
      <c r="M131" s="86"/>
      <c r="N131" s="86"/>
      <c r="O131" s="87"/>
      <c r="P131" s="87"/>
      <c r="R131" s="28"/>
      <c r="S131" s="28"/>
      <c r="T131" s="28"/>
      <c r="U131" s="28"/>
      <c r="V131" s="28"/>
      <c r="W131" s="28"/>
      <c r="X131" s="58">
        <v>2016</v>
      </c>
      <c r="Y131" s="50">
        <v>39.64093354862384</v>
      </c>
      <c r="Z131" s="32"/>
      <c r="AA131" s="45">
        <v>0.6567519327118427</v>
      </c>
      <c r="AB131" s="33">
        <v>647.2857142857143</v>
      </c>
      <c r="AC131" s="33">
        <v>755.1666666666666</v>
      </c>
      <c r="AD131" s="33">
        <v>8.525356847079456</v>
      </c>
      <c r="AE131" s="33">
        <v>7.307448726068105</v>
      </c>
      <c r="AF131" s="171"/>
      <c r="AG131" s="171"/>
    </row>
    <row r="132" spans="1:33" ht="15.75" thickBot="1">
      <c r="A132" s="86"/>
      <c r="B132" s="86"/>
      <c r="C132" s="185"/>
      <c r="D132" s="185"/>
      <c r="E132" s="185"/>
      <c r="F132" s="185"/>
      <c r="G132" s="185"/>
      <c r="H132" s="185"/>
      <c r="I132" s="185"/>
      <c r="J132" s="185"/>
      <c r="K132" s="185"/>
      <c r="L132" s="86"/>
      <c r="M132" s="86"/>
      <c r="N132" s="86"/>
      <c r="O132" s="87"/>
      <c r="P132" s="87"/>
      <c r="R132" s="28"/>
      <c r="S132" s="28"/>
      <c r="T132" s="28"/>
      <c r="U132" s="28"/>
      <c r="V132" s="28"/>
      <c r="W132" s="28"/>
      <c r="X132" s="59"/>
      <c r="Y132" s="36"/>
      <c r="Z132" s="37"/>
      <c r="AA132" s="44"/>
      <c r="AB132" s="38"/>
      <c r="AC132" s="38"/>
      <c r="AD132" s="38"/>
      <c r="AE132" s="39"/>
      <c r="AF132" s="171"/>
      <c r="AG132" s="171"/>
    </row>
    <row r="133" spans="1:33" ht="15.75" thickBot="1">
      <c r="A133" s="86"/>
      <c r="B133" s="86"/>
      <c r="C133" s="185"/>
      <c r="D133" s="185"/>
      <c r="E133" s="185"/>
      <c r="F133" s="185"/>
      <c r="G133" s="185"/>
      <c r="H133" s="185"/>
      <c r="I133" s="185"/>
      <c r="J133" s="185"/>
      <c r="K133" s="185"/>
      <c r="L133" s="86"/>
      <c r="M133" s="86"/>
      <c r="N133" s="86"/>
      <c r="O133" s="87"/>
      <c r="P133" s="87"/>
      <c r="R133" s="28"/>
      <c r="S133" s="28"/>
      <c r="T133" s="28"/>
      <c r="U133" s="28"/>
      <c r="V133" s="28"/>
      <c r="W133" s="28"/>
      <c r="X133" s="56">
        <v>2014</v>
      </c>
      <c r="Y133" s="54">
        <v>25.479586817511066</v>
      </c>
      <c r="Z133" s="51">
        <v>106.01819454163751</v>
      </c>
      <c r="AA133" s="43">
        <v>0.3419141914191419</v>
      </c>
      <c r="AB133" s="35">
        <v>677.6666666666666</v>
      </c>
      <c r="AC133" s="35">
        <v>1016.5</v>
      </c>
      <c r="AD133" s="35">
        <v>6.606037918657653</v>
      </c>
      <c r="AE133" s="35">
        <v>4.404025279105102</v>
      </c>
      <c r="AF133" s="171"/>
      <c r="AG133" s="171"/>
    </row>
    <row r="134" spans="1:33" ht="16.5" thickBot="1" thickTop="1">
      <c r="A134" s="86"/>
      <c r="B134" s="86"/>
      <c r="C134" s="185"/>
      <c r="D134" s="185"/>
      <c r="E134" s="185"/>
      <c r="F134" s="185"/>
      <c r="G134" s="185"/>
      <c r="H134" s="185"/>
      <c r="I134" s="185"/>
      <c r="J134" s="185"/>
      <c r="K134" s="185"/>
      <c r="L134" s="86"/>
      <c r="M134" s="86"/>
      <c r="N134" s="86"/>
      <c r="O134" s="87"/>
      <c r="P134" s="87"/>
      <c r="R134" s="167" t="s">
        <v>163</v>
      </c>
      <c r="S134" s="168"/>
      <c r="T134" s="168"/>
      <c r="U134" s="168"/>
      <c r="V134" s="168"/>
      <c r="W134" s="169"/>
      <c r="X134" s="57">
        <v>2015</v>
      </c>
      <c r="Y134" s="55">
        <v>71.35301895107978</v>
      </c>
      <c r="Z134" s="48">
        <v>37.12164477441462</v>
      </c>
      <c r="AA134" s="43">
        <v>2.490769230769231</v>
      </c>
      <c r="AB134" s="35">
        <v>756.3333333333334</v>
      </c>
      <c r="AC134" s="35">
        <v>1134.5</v>
      </c>
      <c r="AD134" s="35">
        <v>6.606037918657653</v>
      </c>
      <c r="AE134" s="35">
        <v>4.404025279105102</v>
      </c>
      <c r="AF134" s="171"/>
      <c r="AG134" s="171"/>
    </row>
    <row r="135" spans="1:33" ht="16.5" thickBot="1" thickTop="1">
      <c r="A135" s="86"/>
      <c r="B135" s="86"/>
      <c r="C135" s="86"/>
      <c r="D135" s="86"/>
      <c r="E135" s="86"/>
      <c r="F135" s="86"/>
      <c r="G135" s="86"/>
      <c r="H135" s="86"/>
      <c r="I135" s="86"/>
      <c r="J135" s="87"/>
      <c r="K135" s="86"/>
      <c r="L135" s="86"/>
      <c r="M135" s="86"/>
      <c r="N135" s="86"/>
      <c r="O135" s="87"/>
      <c r="P135" s="87"/>
      <c r="R135" s="28"/>
      <c r="S135" s="28"/>
      <c r="T135" s="28"/>
      <c r="U135" s="28"/>
      <c r="V135" s="28"/>
      <c r="W135" s="28"/>
      <c r="X135" s="58">
        <v>2016</v>
      </c>
      <c r="Y135" s="55">
        <v>82.99885836913317</v>
      </c>
      <c r="Z135" s="34"/>
      <c r="AA135" s="43">
        <v>4.881957939721098</v>
      </c>
      <c r="AB135" s="35">
        <v>995.6666666666666</v>
      </c>
      <c r="AC135" s="35">
        <v>1493.5</v>
      </c>
      <c r="AD135" s="35">
        <v>6.606037918657653</v>
      </c>
      <c r="AE135" s="35">
        <v>4.404025279105102</v>
      </c>
      <c r="AF135" s="171"/>
      <c r="AG135" s="171"/>
    </row>
    <row r="136" spans="1:33" ht="15.75" thickBot="1">
      <c r="A136" s="86"/>
      <c r="B136" s="86"/>
      <c r="C136" s="86"/>
      <c r="D136" s="86"/>
      <c r="E136" s="86"/>
      <c r="F136" s="86"/>
      <c r="G136" s="86"/>
      <c r="H136" s="86"/>
      <c r="I136" s="86"/>
      <c r="J136" s="87"/>
      <c r="K136" s="86"/>
      <c r="L136" s="86"/>
      <c r="M136" s="86"/>
      <c r="N136" s="86"/>
      <c r="O136" s="87"/>
      <c r="P136" s="87"/>
      <c r="R136" s="28"/>
      <c r="S136" s="28"/>
      <c r="T136" s="28"/>
      <c r="U136" s="28"/>
      <c r="V136" s="28"/>
      <c r="W136" s="28"/>
      <c r="X136" s="60"/>
      <c r="Y136" s="36"/>
      <c r="Z136" s="37"/>
      <c r="AA136" s="44"/>
      <c r="AB136" s="38"/>
      <c r="AC136" s="38"/>
      <c r="AD136" s="38"/>
      <c r="AE136" s="39"/>
      <c r="AF136" s="171"/>
      <c r="AG136" s="171"/>
    </row>
    <row r="137" spans="1:33" ht="15.75" thickBot="1">
      <c r="A137" s="86"/>
      <c r="B137" s="86"/>
      <c r="C137" s="86"/>
      <c r="D137" s="86"/>
      <c r="E137" s="86"/>
      <c r="F137" s="86"/>
      <c r="G137" s="86"/>
      <c r="H137" s="86"/>
      <c r="I137" s="86"/>
      <c r="J137" s="87"/>
      <c r="K137" s="86"/>
      <c r="L137" s="86"/>
      <c r="M137" s="86"/>
      <c r="N137" s="86"/>
      <c r="O137" s="87"/>
      <c r="P137" s="87"/>
      <c r="R137" s="28"/>
      <c r="S137" s="28"/>
      <c r="T137" s="28"/>
      <c r="U137" s="28"/>
      <c r="V137" s="28"/>
      <c r="W137" s="28"/>
      <c r="X137" s="56">
        <v>2014</v>
      </c>
      <c r="Y137" s="50">
        <v>42.997542997543</v>
      </c>
      <c r="Z137" s="52">
        <v>92.8</v>
      </c>
      <c r="AA137" s="45">
        <v>0.7543103448275862</v>
      </c>
      <c r="AB137" s="33">
        <v>203.5</v>
      </c>
      <c r="AC137" s="33">
        <v>203.5</v>
      </c>
      <c r="AD137" s="33">
        <v>7.2051300525974495</v>
      </c>
      <c r="AE137" s="33">
        <v>7.2051300525974495</v>
      </c>
      <c r="AF137" s="171"/>
      <c r="AG137" s="171"/>
    </row>
    <row r="138" spans="1:33" ht="16.5" thickBot="1" thickTop="1">
      <c r="A138" s="86"/>
      <c r="B138" s="86"/>
      <c r="C138" s="86"/>
      <c r="D138" s="86"/>
      <c r="E138" s="86"/>
      <c r="F138" s="86"/>
      <c r="G138" s="86"/>
      <c r="H138" s="86"/>
      <c r="I138" s="86"/>
      <c r="J138" s="87"/>
      <c r="K138" s="86"/>
      <c r="L138" s="86"/>
      <c r="M138" s="86"/>
      <c r="N138" s="86"/>
      <c r="O138" s="87"/>
      <c r="P138" s="87"/>
      <c r="R138" s="167" t="s">
        <v>164</v>
      </c>
      <c r="S138" s="168"/>
      <c r="T138" s="168"/>
      <c r="U138" s="168"/>
      <c r="V138" s="168"/>
      <c r="W138" s="169"/>
      <c r="X138" s="57">
        <v>2015</v>
      </c>
      <c r="Y138" s="50">
        <v>49.4345718901454</v>
      </c>
      <c r="Z138" s="52">
        <v>87.79803646563815</v>
      </c>
      <c r="AA138" s="45">
        <v>0.9776357827476039</v>
      </c>
      <c r="AB138" s="33">
        <v>206.33333333333334</v>
      </c>
      <c r="AC138" s="33">
        <v>206.33333333333334</v>
      </c>
      <c r="AD138" s="33">
        <v>7.2051300525974495</v>
      </c>
      <c r="AE138" s="33">
        <v>7.2051300525974495</v>
      </c>
      <c r="AF138" s="171"/>
      <c r="AG138" s="171"/>
    </row>
    <row r="139" spans="18:33" ht="16.5" thickBot="1" thickTop="1">
      <c r="R139" s="28"/>
      <c r="S139" s="28"/>
      <c r="T139" s="28"/>
      <c r="U139" s="28"/>
      <c r="V139" s="28"/>
      <c r="W139" s="28"/>
      <c r="X139" s="58">
        <v>2016</v>
      </c>
      <c r="Y139" s="50">
        <v>32.251365891440415</v>
      </c>
      <c r="Z139" s="32"/>
      <c r="AA139" s="45">
        <v>0.4760445183258045</v>
      </c>
      <c r="AB139" s="33">
        <v>446.6666666666667</v>
      </c>
      <c r="AC139" s="33">
        <v>446.6666666666667</v>
      </c>
      <c r="AD139" s="33">
        <v>7.2051300525974495</v>
      </c>
      <c r="AE139" s="33">
        <v>7.2051300525974495</v>
      </c>
      <c r="AF139" s="171"/>
      <c r="AG139" s="171"/>
    </row>
    <row r="140" spans="18:33" ht="15.75" thickBot="1">
      <c r="R140" s="28"/>
      <c r="S140" s="28"/>
      <c r="T140" s="28"/>
      <c r="U140" s="28"/>
      <c r="V140" s="28"/>
      <c r="W140" s="28"/>
      <c r="X140" s="59"/>
      <c r="Y140" s="36"/>
      <c r="Z140" s="37"/>
      <c r="AA140" s="44"/>
      <c r="AB140" s="38"/>
      <c r="AC140" s="38"/>
      <c r="AD140" s="38"/>
      <c r="AE140" s="39"/>
      <c r="AF140" s="171"/>
      <c r="AG140" s="171"/>
    </row>
    <row r="141" spans="18:33" ht="15.75" thickBot="1">
      <c r="R141" s="28"/>
      <c r="S141" s="28"/>
      <c r="T141" s="28"/>
      <c r="U141" s="28"/>
      <c r="V141" s="28"/>
      <c r="W141" s="28"/>
      <c r="X141" s="56">
        <v>2014</v>
      </c>
      <c r="Y141" s="54">
        <v>24.57836281365693</v>
      </c>
      <c r="Z141" s="51">
        <v>95.64423578508085</v>
      </c>
      <c r="AA141" s="43">
        <v>0.32587946550313607</v>
      </c>
      <c r="AB141" s="35">
        <v>486.2</v>
      </c>
      <c r="AC141" s="35">
        <v>607.75</v>
      </c>
      <c r="AD141" s="35">
        <v>6.50474195688657</v>
      </c>
      <c r="AE141" s="35">
        <v>5.203793565509256</v>
      </c>
      <c r="AF141" s="171"/>
      <c r="AG141" s="171"/>
    </row>
    <row r="142" spans="18:33" ht="16.5" thickBot="1" thickTop="1">
      <c r="R142" s="167" t="s">
        <v>165</v>
      </c>
      <c r="S142" s="168"/>
      <c r="T142" s="168"/>
      <c r="U142" s="168"/>
      <c r="V142" s="168"/>
      <c r="W142" s="169"/>
      <c r="X142" s="57">
        <v>2015</v>
      </c>
      <c r="Y142" s="54">
        <v>27.5751503006012</v>
      </c>
      <c r="Z142" s="51">
        <v>95.23056653491436</v>
      </c>
      <c r="AA142" s="43">
        <v>0.3807415605976757</v>
      </c>
      <c r="AB142" s="35">
        <v>499</v>
      </c>
      <c r="AC142" s="35">
        <v>831.6666666666666</v>
      </c>
      <c r="AD142" s="35">
        <v>6.50474195688657</v>
      </c>
      <c r="AE142" s="35">
        <v>3.9028451741319423</v>
      </c>
      <c r="AF142" s="171"/>
      <c r="AG142" s="171"/>
    </row>
    <row r="143" spans="18:33" ht="16.5" thickBot="1" thickTop="1">
      <c r="R143" s="28"/>
      <c r="S143" s="28"/>
      <c r="T143" s="28"/>
      <c r="U143" s="28"/>
      <c r="V143" s="28"/>
      <c r="W143" s="28"/>
      <c r="X143" s="58">
        <v>2016</v>
      </c>
      <c r="Y143" s="54">
        <v>28.490877989351052</v>
      </c>
      <c r="Z143" s="34"/>
      <c r="AA143" s="43">
        <v>0.39842298700169004</v>
      </c>
      <c r="AB143" s="35">
        <v>552.4</v>
      </c>
      <c r="AC143" s="35">
        <v>920.6666666666666</v>
      </c>
      <c r="AD143" s="35">
        <v>6.50474195688657</v>
      </c>
      <c r="AE143" s="35">
        <v>3.9028451741319423</v>
      </c>
      <c r="AF143" s="171"/>
      <c r="AG143" s="171"/>
    </row>
    <row r="144" spans="18:33" ht="15.75" thickBot="1">
      <c r="R144" s="28"/>
      <c r="S144" s="28"/>
      <c r="T144" s="28"/>
      <c r="U144" s="28"/>
      <c r="V144" s="28"/>
      <c r="W144" s="28"/>
      <c r="X144" s="59"/>
      <c r="Y144" s="36"/>
      <c r="Z144" s="37"/>
      <c r="AA144" s="44"/>
      <c r="AB144" s="38"/>
      <c r="AC144" s="38"/>
      <c r="AD144" s="38"/>
      <c r="AE144" s="39"/>
      <c r="AF144" s="171"/>
      <c r="AG144" s="171"/>
    </row>
    <row r="145" spans="18:33" ht="15.75" thickBot="1">
      <c r="R145" s="28"/>
      <c r="S145" s="28"/>
      <c r="T145" s="28"/>
      <c r="U145" s="28"/>
      <c r="V145" s="28"/>
      <c r="W145" s="28"/>
      <c r="X145" s="56">
        <v>2014</v>
      </c>
      <c r="Y145" s="52">
        <v>14.42646023926812</v>
      </c>
      <c r="Z145" s="52">
        <v>108.37789661319073</v>
      </c>
      <c r="AA145" s="45">
        <v>0.16858552631578946</v>
      </c>
      <c r="AB145" s="33">
        <v>710.5</v>
      </c>
      <c r="AC145" s="33">
        <v>710.5</v>
      </c>
      <c r="AD145" s="33">
        <v>4.782515124704082</v>
      </c>
      <c r="AE145" s="33">
        <v>4.782515124704082</v>
      </c>
      <c r="AF145" s="171"/>
      <c r="AG145" s="171"/>
    </row>
    <row r="146" spans="18:33" ht="16.5" thickBot="1" thickTop="1">
      <c r="R146" s="167" t="s">
        <v>166</v>
      </c>
      <c r="S146" s="168"/>
      <c r="T146" s="168"/>
      <c r="U146" s="168"/>
      <c r="V146" s="168"/>
      <c r="W146" s="169"/>
      <c r="X146" s="57">
        <v>2015</v>
      </c>
      <c r="Y146" s="52">
        <v>16.999201915403034</v>
      </c>
      <c r="Z146" s="52">
        <v>99.23664122137404</v>
      </c>
      <c r="AA146" s="45">
        <v>0.2048076923076923</v>
      </c>
      <c r="AB146" s="33">
        <v>626.5</v>
      </c>
      <c r="AC146" s="33">
        <v>1253</v>
      </c>
      <c r="AD146" s="33">
        <v>4.782515124704082</v>
      </c>
      <c r="AE146" s="33">
        <v>2.391257562352041</v>
      </c>
      <c r="AF146" s="171"/>
      <c r="AG146" s="171"/>
    </row>
    <row r="147" spans="18:33" ht="16.5" thickBot="1" thickTop="1">
      <c r="R147" s="28"/>
      <c r="S147" s="28"/>
      <c r="T147" s="28"/>
      <c r="U147" s="28"/>
      <c r="V147" s="28"/>
      <c r="W147" s="28"/>
      <c r="X147" s="58">
        <v>2016</v>
      </c>
      <c r="Y147" s="50">
        <v>23.9149519660878</v>
      </c>
      <c r="Z147" s="32"/>
      <c r="AA147" s="45">
        <v>0.3143186813186811</v>
      </c>
      <c r="AB147" s="33">
        <v>456.5</v>
      </c>
      <c r="AC147" s="33">
        <v>913</v>
      </c>
      <c r="AD147" s="33">
        <v>4.782515124704082</v>
      </c>
      <c r="AE147" s="33">
        <v>2.391257562352041</v>
      </c>
      <c r="AF147" s="171"/>
      <c r="AG147" s="171"/>
    </row>
    <row r="148" spans="18:33" ht="15.75" thickBot="1">
      <c r="R148" s="28"/>
      <c r="S148" s="28"/>
      <c r="T148" s="28"/>
      <c r="U148" s="28"/>
      <c r="V148" s="28"/>
      <c r="W148" s="28"/>
      <c r="X148" s="59"/>
      <c r="Y148" s="36"/>
      <c r="Z148" s="37"/>
      <c r="AA148" s="44"/>
      <c r="AB148" s="38"/>
      <c r="AC148" s="38"/>
      <c r="AD148" s="38"/>
      <c r="AE148" s="39"/>
      <c r="AF148" s="171"/>
      <c r="AG148" s="171"/>
    </row>
    <row r="149" spans="18:33" ht="15.75" thickBot="1">
      <c r="R149" s="28"/>
      <c r="S149" s="28"/>
      <c r="T149" s="28"/>
      <c r="U149" s="28"/>
      <c r="V149" s="28"/>
      <c r="W149" s="28"/>
      <c r="X149" s="56">
        <v>2014</v>
      </c>
      <c r="Y149" s="54">
        <v>31.93010325655282</v>
      </c>
      <c r="Z149" s="49">
        <v>68.06989674344717</v>
      </c>
      <c r="AA149" s="43">
        <v>0.4690781796966161</v>
      </c>
      <c r="AB149" s="35">
        <v>629.5</v>
      </c>
      <c r="AC149" s="35">
        <v>1259</v>
      </c>
      <c r="AD149" s="35">
        <v>4.768830921099692</v>
      </c>
      <c r="AE149" s="35">
        <v>2.384415460549846</v>
      </c>
      <c r="AF149" s="171"/>
      <c r="AG149" s="171"/>
    </row>
    <row r="150" spans="18:33" ht="16.5" thickBot="1" thickTop="1">
      <c r="R150" s="167" t="s">
        <v>167</v>
      </c>
      <c r="S150" s="168"/>
      <c r="T150" s="168"/>
      <c r="U150" s="168"/>
      <c r="V150" s="168"/>
      <c r="W150" s="169"/>
      <c r="X150" s="57">
        <v>2015</v>
      </c>
      <c r="Y150" s="53">
        <v>17.174515235457065</v>
      </c>
      <c r="Z150" s="51">
        <v>114.77927063339732</v>
      </c>
      <c r="AA150" s="43">
        <v>0.20735785953177258</v>
      </c>
      <c r="AB150" s="35">
        <v>722</v>
      </c>
      <c r="AC150" s="35">
        <v>1444</v>
      </c>
      <c r="AD150" s="35">
        <v>4.768830921099692</v>
      </c>
      <c r="AE150" s="35">
        <v>2.384415460549846</v>
      </c>
      <c r="AF150" s="171"/>
      <c r="AG150" s="171"/>
    </row>
    <row r="151" spans="18:33" ht="16.5" thickBot="1" thickTop="1">
      <c r="R151" s="28"/>
      <c r="S151" s="28"/>
      <c r="T151" s="28"/>
      <c r="U151" s="28"/>
      <c r="V151" s="28"/>
      <c r="W151" s="28"/>
      <c r="X151" s="58">
        <v>2016</v>
      </c>
      <c r="Y151" s="53">
        <v>5.380261319210703</v>
      </c>
      <c r="Z151" s="34"/>
      <c r="AA151" s="43">
        <v>0.05686193382293774</v>
      </c>
      <c r="AB151" s="35">
        <v>706</v>
      </c>
      <c r="AC151" s="35">
        <v>1412</v>
      </c>
      <c r="AD151" s="35">
        <v>4.768830921099692</v>
      </c>
      <c r="AE151" s="35">
        <v>2.384415460549846</v>
      </c>
      <c r="AF151" s="171"/>
      <c r="AG151" s="171"/>
    </row>
    <row r="152" spans="18:33" ht="15.75" thickBot="1">
      <c r="R152" s="28"/>
      <c r="S152" s="28"/>
      <c r="T152" s="28"/>
      <c r="U152" s="28"/>
      <c r="V152" s="28"/>
      <c r="W152" s="28"/>
      <c r="X152" s="60"/>
      <c r="Y152" s="36"/>
      <c r="Z152" s="37"/>
      <c r="AA152" s="44"/>
      <c r="AB152" s="38"/>
      <c r="AC152" s="38"/>
      <c r="AD152" s="38"/>
      <c r="AE152" s="39"/>
      <c r="AF152" s="171"/>
      <c r="AG152" s="171"/>
    </row>
    <row r="153" spans="18:33" ht="15.75" thickBot="1">
      <c r="R153" s="28"/>
      <c r="S153" s="28"/>
      <c r="T153" s="28"/>
      <c r="U153" s="28"/>
      <c r="V153" s="28"/>
      <c r="W153" s="28"/>
      <c r="X153" s="56">
        <v>2014</v>
      </c>
      <c r="Y153" s="52">
        <v>19.068693477005965</v>
      </c>
      <c r="Z153" s="52">
        <v>97.99627213420317</v>
      </c>
      <c r="AA153" s="45">
        <v>0.23561578697099383</v>
      </c>
      <c r="AB153" s="33">
        <v>472.45454545454544</v>
      </c>
      <c r="AC153" s="33">
        <v>649.625</v>
      </c>
      <c r="AD153" s="33">
        <v>7.291286912139992</v>
      </c>
      <c r="AE153" s="33">
        <v>5.302754117919995</v>
      </c>
      <c r="AF153" s="171"/>
      <c r="AG153" s="171"/>
    </row>
    <row r="154" spans="18:33" ht="16.5" thickBot="1" thickTop="1">
      <c r="R154" s="167" t="s">
        <v>168</v>
      </c>
      <c r="S154" s="168"/>
      <c r="T154" s="168"/>
      <c r="U154" s="168"/>
      <c r="V154" s="168"/>
      <c r="W154" s="169"/>
      <c r="X154" s="57">
        <v>2015</v>
      </c>
      <c r="Y154" s="50">
        <v>40.43131261674308</v>
      </c>
      <c r="Z154" s="50">
        <v>71.62106982441813</v>
      </c>
      <c r="AA154" s="45">
        <v>0.6787343215507412</v>
      </c>
      <c r="AB154" s="33">
        <v>535.3636363636364</v>
      </c>
      <c r="AC154" s="33">
        <v>841.2857142857143</v>
      </c>
      <c r="AD154" s="33">
        <v>7.291286912139992</v>
      </c>
      <c r="AE154" s="33">
        <v>4.639909853179995</v>
      </c>
      <c r="AF154" s="171"/>
      <c r="AG154" s="171"/>
    </row>
    <row r="155" spans="18:33" ht="16.5" thickBot="1" thickTop="1">
      <c r="R155" s="28"/>
      <c r="S155" s="28"/>
      <c r="T155" s="28"/>
      <c r="U155" s="28"/>
      <c r="V155" s="28"/>
      <c r="W155" s="28"/>
      <c r="X155" s="58">
        <v>2016</v>
      </c>
      <c r="Y155" s="47">
        <v>51.37067444576383</v>
      </c>
      <c r="Z155" s="32"/>
      <c r="AA155" s="45">
        <v>1.0563723403580878</v>
      </c>
      <c r="AB155" s="33">
        <v>674.2727272727273</v>
      </c>
      <c r="AC155" s="33">
        <v>1059.5714285714287</v>
      </c>
      <c r="AD155" s="33">
        <v>7.291286912139992</v>
      </c>
      <c r="AE155" s="33">
        <v>4.639909853179995</v>
      </c>
      <c r="AF155" s="171"/>
      <c r="AG155" s="171"/>
    </row>
    <row r="156" spans="18:33" ht="15.75" thickBot="1">
      <c r="R156" s="28"/>
      <c r="S156" s="28"/>
      <c r="T156" s="28"/>
      <c r="U156" s="28"/>
      <c r="V156" s="28"/>
      <c r="W156" s="28"/>
      <c r="X156" s="59"/>
      <c r="Y156" s="36"/>
      <c r="Z156" s="37"/>
      <c r="AA156" s="44"/>
      <c r="AB156" s="38"/>
      <c r="AC156" s="38"/>
      <c r="AD156" s="38"/>
      <c r="AE156" s="39"/>
      <c r="AF156" s="171"/>
      <c r="AG156" s="171"/>
    </row>
    <row r="157" spans="18:33" ht="15.75" thickBot="1">
      <c r="R157" s="28"/>
      <c r="S157" s="28"/>
      <c r="T157" s="28"/>
      <c r="U157" s="28"/>
      <c r="V157" s="28"/>
      <c r="W157" s="28"/>
      <c r="X157" s="56">
        <v>2014</v>
      </c>
      <c r="Y157" s="53">
        <v>5.593719332679097</v>
      </c>
      <c r="Z157" s="51">
        <v>94.4062806673209</v>
      </c>
      <c r="AA157" s="43">
        <v>0.05925155925155925</v>
      </c>
      <c r="AB157" s="35">
        <v>509.5</v>
      </c>
      <c r="AC157" s="35">
        <v>1019</v>
      </c>
      <c r="AD157" s="35">
        <v>8.265145879824779</v>
      </c>
      <c r="AE157" s="35">
        <v>4.132572939912389</v>
      </c>
      <c r="AF157" s="171"/>
      <c r="AG157" s="171"/>
    </row>
    <row r="158" spans="18:33" ht="16.5" thickBot="1" thickTop="1">
      <c r="R158" s="167" t="s">
        <v>169</v>
      </c>
      <c r="S158" s="168"/>
      <c r="T158" s="168"/>
      <c r="U158" s="168"/>
      <c r="V158" s="168"/>
      <c r="W158" s="169"/>
      <c r="X158" s="57">
        <v>2015</v>
      </c>
      <c r="Y158" s="53">
        <v>4.854368932038835</v>
      </c>
      <c r="Z158" s="51">
        <v>101.37931034482759</v>
      </c>
      <c r="AA158" s="43">
        <v>0.05102040816326531</v>
      </c>
      <c r="AB158" s="35">
        <v>463.5</v>
      </c>
      <c r="AC158" s="35">
        <v>927</v>
      </c>
      <c r="AD158" s="35">
        <v>8.265145879824779</v>
      </c>
      <c r="AE158" s="35">
        <v>4.132572939912389</v>
      </c>
      <c r="AF158" s="171"/>
      <c r="AG158" s="171"/>
    </row>
    <row r="159" spans="18:33" ht="16.5" thickBot="1" thickTop="1">
      <c r="R159" s="28"/>
      <c r="S159" s="28"/>
      <c r="T159" s="28"/>
      <c r="U159" s="28"/>
      <c r="V159" s="28"/>
      <c r="W159" s="28"/>
      <c r="X159" s="58">
        <v>2016</v>
      </c>
      <c r="Y159" s="53">
        <v>2.550120288692855</v>
      </c>
      <c r="Z159" s="34"/>
      <c r="AA159" s="43">
        <v>0.02616853192890051</v>
      </c>
      <c r="AB159" s="35">
        <v>580.5</v>
      </c>
      <c r="AC159" s="35">
        <v>1161</v>
      </c>
      <c r="AD159" s="35">
        <v>8.265145879824779</v>
      </c>
      <c r="AE159" s="35">
        <v>4.132572939912389</v>
      </c>
      <c r="AF159" s="171"/>
      <c r="AG159" s="171"/>
    </row>
    <row r="160" spans="18:33" ht="15.75" thickBot="1">
      <c r="R160" s="28"/>
      <c r="S160" s="28"/>
      <c r="T160" s="28"/>
      <c r="U160" s="28"/>
      <c r="V160" s="28"/>
      <c r="W160" s="28"/>
      <c r="X160" s="59"/>
      <c r="Y160" s="36"/>
      <c r="Z160" s="37"/>
      <c r="AA160" s="44"/>
      <c r="AB160" s="38"/>
      <c r="AC160" s="38"/>
      <c r="AD160" s="38"/>
      <c r="AE160" s="39"/>
      <c r="AF160" s="171"/>
      <c r="AG160" s="171"/>
    </row>
    <row r="161" spans="18:33" ht="15.75" thickBot="1">
      <c r="R161" s="28"/>
      <c r="S161" s="28"/>
      <c r="T161" s="28"/>
      <c r="U161" s="28"/>
      <c r="V161" s="28"/>
      <c r="W161" s="28"/>
      <c r="X161" s="56">
        <v>2014</v>
      </c>
      <c r="Y161" s="52">
        <v>15.61634349030471</v>
      </c>
      <c r="Z161" s="52">
        <v>94.20177812137611</v>
      </c>
      <c r="AA161" s="45">
        <v>0.18506360279031597</v>
      </c>
      <c r="AB161" s="33">
        <v>577.6</v>
      </c>
      <c r="AC161" s="33">
        <v>962.6666666666666</v>
      </c>
      <c r="AD161" s="33">
        <v>6.030199237782816</v>
      </c>
      <c r="AE161" s="33">
        <v>3.6181195426696897</v>
      </c>
      <c r="AF161" s="171"/>
      <c r="AG161" s="171"/>
    </row>
    <row r="162" spans="18:33" ht="16.5" thickBot="1" thickTop="1">
      <c r="R162" s="167" t="s">
        <v>170</v>
      </c>
      <c r="S162" s="168"/>
      <c r="T162" s="168"/>
      <c r="U162" s="168"/>
      <c r="V162" s="168"/>
      <c r="W162" s="169"/>
      <c r="X162" s="57">
        <v>2015</v>
      </c>
      <c r="Y162" s="50">
        <v>20.027063599458728</v>
      </c>
      <c r="Z162" s="52">
        <v>94.37125748502994</v>
      </c>
      <c r="AA162" s="45">
        <v>0.25042301184433163</v>
      </c>
      <c r="AB162" s="33">
        <v>537.4545454545455</v>
      </c>
      <c r="AC162" s="33">
        <v>656.8888888888889</v>
      </c>
      <c r="AD162" s="33">
        <v>6.633219161561098</v>
      </c>
      <c r="AE162" s="33">
        <v>5.427179314004535</v>
      </c>
      <c r="AF162" s="171"/>
      <c r="AG162" s="171"/>
    </row>
    <row r="163" spans="18:33" ht="16.5" thickBot="1" thickTop="1">
      <c r="R163" s="28"/>
      <c r="S163" s="28"/>
      <c r="T163" s="28"/>
      <c r="U163" s="28"/>
      <c r="V163" s="28"/>
      <c r="W163" s="28"/>
      <c r="X163" s="58">
        <v>2016</v>
      </c>
      <c r="Y163" s="50">
        <v>22.578919830242423</v>
      </c>
      <c r="Z163" s="32"/>
      <c r="AA163" s="45">
        <v>0.2916378818370227</v>
      </c>
      <c r="AB163" s="33">
        <v>599.2727272727273</v>
      </c>
      <c r="AC163" s="33">
        <v>732.4444444444445</v>
      </c>
      <c r="AD163" s="33">
        <v>6.633219161561098</v>
      </c>
      <c r="AE163" s="33">
        <v>5.427179314004535</v>
      </c>
      <c r="AF163" s="171"/>
      <c r="AG163" s="171"/>
    </row>
    <row r="164" spans="18:33" ht="15.75" thickBot="1">
      <c r="R164" s="28"/>
      <c r="S164" s="28"/>
      <c r="T164" s="28"/>
      <c r="U164" s="28"/>
      <c r="V164" s="28"/>
      <c r="W164" s="28"/>
      <c r="X164" s="59"/>
      <c r="Y164" s="36"/>
      <c r="Z164" s="37"/>
      <c r="AA164" s="44"/>
      <c r="AB164" s="38"/>
      <c r="AC164" s="38"/>
      <c r="AD164" s="38"/>
      <c r="AE164" s="39"/>
      <c r="AF164" s="171"/>
      <c r="AG164" s="171"/>
    </row>
    <row r="165" spans="18:33" ht="15.75" thickBot="1">
      <c r="R165" s="28"/>
      <c r="S165" s="28"/>
      <c r="T165" s="28"/>
      <c r="U165" s="28"/>
      <c r="V165" s="28"/>
      <c r="W165" s="28"/>
      <c r="X165" s="56">
        <v>2014</v>
      </c>
      <c r="Y165" s="53">
        <v>7.086614173228346</v>
      </c>
      <c r="Z165" s="51">
        <v>99.64444444444445</v>
      </c>
      <c r="AA165" s="43">
        <v>0.07627118644067796</v>
      </c>
      <c r="AB165" s="35">
        <v>1206.5</v>
      </c>
      <c r="AC165" s="35">
        <v>2413</v>
      </c>
      <c r="AD165" s="35">
        <v>4.594215882204304</v>
      </c>
      <c r="AE165" s="35">
        <v>2.297107941102152</v>
      </c>
      <c r="AF165" s="171"/>
      <c r="AG165" s="171"/>
    </row>
    <row r="166" spans="18:33" ht="16.5" thickBot="1" thickTop="1">
      <c r="R166" s="167" t="s">
        <v>171</v>
      </c>
      <c r="S166" s="168"/>
      <c r="T166" s="168"/>
      <c r="U166" s="168"/>
      <c r="V166" s="168"/>
      <c r="W166" s="169"/>
      <c r="X166" s="57">
        <v>2015</v>
      </c>
      <c r="Y166" s="53">
        <v>13.461538461538462</v>
      </c>
      <c r="Z166" s="51">
        <v>96.80777238029147</v>
      </c>
      <c r="AA166" s="43">
        <v>0.15555555555555556</v>
      </c>
      <c r="AB166" s="35">
        <v>806</v>
      </c>
      <c r="AC166" s="35">
        <v>1612</v>
      </c>
      <c r="AD166" s="35">
        <v>4.594215882204304</v>
      </c>
      <c r="AE166" s="35">
        <v>2.297107941102152</v>
      </c>
      <c r="AF166" s="171"/>
      <c r="AG166" s="171"/>
    </row>
    <row r="167" spans="18:33" ht="16.5" thickBot="1" thickTop="1">
      <c r="R167" s="28"/>
      <c r="S167" s="28"/>
      <c r="T167" s="28"/>
      <c r="U167" s="28"/>
      <c r="V167" s="28"/>
      <c r="W167" s="28"/>
      <c r="X167" s="58">
        <v>2016</v>
      </c>
      <c r="Y167" s="53">
        <v>14.037496905471688</v>
      </c>
      <c r="Z167" s="34"/>
      <c r="AA167" s="43">
        <v>0.16329790781028575</v>
      </c>
      <c r="AB167" s="35">
        <v>968.5</v>
      </c>
      <c r="AC167" s="35">
        <v>1937</v>
      </c>
      <c r="AD167" s="35">
        <v>4.594215882204304</v>
      </c>
      <c r="AE167" s="35">
        <v>2.297107941102152</v>
      </c>
      <c r="AF167" s="171"/>
      <c r="AG167" s="171"/>
    </row>
    <row r="168" spans="18:33" ht="15.75" thickBot="1">
      <c r="R168" s="28"/>
      <c r="S168" s="28"/>
      <c r="T168" s="28"/>
      <c r="U168" s="28"/>
      <c r="V168" s="28"/>
      <c r="W168" s="28"/>
      <c r="X168" s="60"/>
      <c r="Y168" s="36"/>
      <c r="Z168" s="37"/>
      <c r="AA168" s="44"/>
      <c r="AB168" s="38"/>
      <c r="AC168" s="38"/>
      <c r="AD168" s="38"/>
      <c r="AE168" s="39"/>
      <c r="AF168" s="171"/>
      <c r="AG168" s="171"/>
    </row>
    <row r="169" spans="18:33" ht="15.75" thickBot="1">
      <c r="R169" s="28"/>
      <c r="S169" s="28"/>
      <c r="T169" s="28"/>
      <c r="U169" s="28"/>
      <c r="V169" s="28"/>
      <c r="W169" s="28"/>
      <c r="X169" s="56">
        <v>2014</v>
      </c>
      <c r="Y169" s="50">
        <v>37.06407137064071</v>
      </c>
      <c r="Z169" s="52">
        <v>96.78827564702213</v>
      </c>
      <c r="AA169" s="45">
        <v>0.5889175257731959</v>
      </c>
      <c r="AB169" s="33">
        <v>822</v>
      </c>
      <c r="AC169" s="33">
        <v>822</v>
      </c>
      <c r="AD169" s="33">
        <v>3.759822536376283</v>
      </c>
      <c r="AE169" s="33">
        <v>3.759822536376283</v>
      </c>
      <c r="AF169" s="171"/>
      <c r="AG169" s="171"/>
    </row>
    <row r="170" spans="18:33" ht="16.5" thickBot="1" thickTop="1">
      <c r="R170" s="167" t="s">
        <v>172</v>
      </c>
      <c r="S170" s="168"/>
      <c r="T170" s="168"/>
      <c r="U170" s="168"/>
      <c r="V170" s="168"/>
      <c r="W170" s="169"/>
      <c r="X170" s="57">
        <v>2015</v>
      </c>
      <c r="Y170" s="50">
        <v>48.17330640719662</v>
      </c>
      <c r="Z170" s="50">
        <v>77.55494505494505</v>
      </c>
      <c r="AA170" s="45">
        <v>0.9295076160113355</v>
      </c>
      <c r="AB170" s="33">
        <v>907.8333333333334</v>
      </c>
      <c r="AC170" s="33">
        <v>778.1428571428571</v>
      </c>
      <c r="AD170" s="33">
        <v>3.759822536376283</v>
      </c>
      <c r="AE170" s="33">
        <v>4.38645962577233</v>
      </c>
      <c r="AF170" s="171"/>
      <c r="AG170" s="171"/>
    </row>
    <row r="171" spans="18:33" ht="16.5" thickBot="1" thickTop="1">
      <c r="R171" s="28"/>
      <c r="S171" s="28"/>
      <c r="T171" s="28"/>
      <c r="U171" s="28"/>
      <c r="V171" s="28"/>
      <c r="W171" s="28"/>
      <c r="X171" s="58">
        <v>2016</v>
      </c>
      <c r="Y171" s="47">
        <v>54.222721376063035</v>
      </c>
      <c r="Z171" s="32"/>
      <c r="AA171" s="45">
        <v>1.1844898387583473</v>
      </c>
      <c r="AB171" s="33">
        <v>1067.3333333333333</v>
      </c>
      <c r="AC171" s="33">
        <v>914.8571428571429</v>
      </c>
      <c r="AD171" s="33">
        <v>3.759822536376283</v>
      </c>
      <c r="AE171" s="33">
        <v>4.38645962577233</v>
      </c>
      <c r="AF171" s="171"/>
      <c r="AG171" s="171"/>
    </row>
    <row r="172" spans="18:33" ht="15.75" thickBot="1">
      <c r="R172" s="28"/>
      <c r="S172" s="28"/>
      <c r="T172" s="28"/>
      <c r="U172" s="28"/>
      <c r="V172" s="28"/>
      <c r="W172" s="28"/>
      <c r="X172" s="59"/>
      <c r="Y172" s="36"/>
      <c r="Z172" s="37"/>
      <c r="AA172" s="44"/>
      <c r="AB172" s="38"/>
      <c r="AC172" s="38"/>
      <c r="AD172" s="38"/>
      <c r="AE172" s="39"/>
      <c r="AF172" s="171"/>
      <c r="AG172" s="171"/>
    </row>
    <row r="173" spans="18:33" ht="15.75" thickBot="1">
      <c r="R173" s="28"/>
      <c r="S173" s="28"/>
      <c r="T173" s="28"/>
      <c r="U173" s="28"/>
      <c r="V173" s="28"/>
      <c r="W173" s="28"/>
      <c r="X173" s="56">
        <v>2014</v>
      </c>
      <c r="Y173" s="53">
        <v>13.721940622737147</v>
      </c>
      <c r="Z173" s="51">
        <v>98.6341059602649</v>
      </c>
      <c r="AA173" s="43">
        <v>0.1590432228283676</v>
      </c>
      <c r="AB173" s="35">
        <v>460.3333333333333</v>
      </c>
      <c r="AC173" s="35">
        <v>552.4</v>
      </c>
      <c r="AD173" s="35">
        <v>5.135799087539695</v>
      </c>
      <c r="AE173" s="35">
        <v>4.279832572949746</v>
      </c>
      <c r="AF173" s="171"/>
      <c r="AG173" s="171"/>
    </row>
    <row r="174" spans="18:33" ht="16.5" thickBot="1" thickTop="1">
      <c r="R174" s="167" t="s">
        <v>173</v>
      </c>
      <c r="S174" s="168"/>
      <c r="T174" s="168"/>
      <c r="U174" s="168"/>
      <c r="V174" s="168"/>
      <c r="W174" s="169"/>
      <c r="X174" s="57">
        <v>2015</v>
      </c>
      <c r="Y174" s="53">
        <v>18.259541984732824</v>
      </c>
      <c r="Z174" s="51">
        <v>92.40593717638937</v>
      </c>
      <c r="AA174" s="43">
        <v>0.22338438550616363</v>
      </c>
      <c r="AB174" s="35">
        <v>545.8333333333334</v>
      </c>
      <c r="AC174" s="35">
        <v>655</v>
      </c>
      <c r="AD174" s="35">
        <v>5.135799087539695</v>
      </c>
      <c r="AE174" s="35">
        <v>4.279832572949746</v>
      </c>
      <c r="AF174" s="171"/>
      <c r="AG174" s="171"/>
    </row>
    <row r="175" spans="18:33" ht="16.5" thickBot="1" thickTop="1">
      <c r="R175" s="28"/>
      <c r="S175" s="28"/>
      <c r="T175" s="28"/>
      <c r="U175" s="28"/>
      <c r="V175" s="28"/>
      <c r="W175" s="28"/>
      <c r="X175" s="58">
        <v>2016</v>
      </c>
      <c r="Y175" s="54">
        <v>19.824861945231</v>
      </c>
      <c r="Z175" s="34"/>
      <c r="AA175" s="43">
        <v>0.2472694456938546</v>
      </c>
      <c r="AB175" s="35">
        <v>753</v>
      </c>
      <c r="AC175" s="35">
        <v>903.6</v>
      </c>
      <c r="AD175" s="35">
        <v>5.135799087539695</v>
      </c>
      <c r="AE175" s="35">
        <v>4.279832572949746</v>
      </c>
      <c r="AF175" s="171"/>
      <c r="AG175" s="171"/>
    </row>
    <row r="176" spans="18:33" ht="15.75" thickBot="1">
      <c r="R176" s="28"/>
      <c r="S176" s="28"/>
      <c r="T176" s="28"/>
      <c r="U176" s="28"/>
      <c r="V176" s="28"/>
      <c r="W176" s="28"/>
      <c r="X176" s="59"/>
      <c r="Y176" s="36"/>
      <c r="Z176" s="37"/>
      <c r="AA176" s="44"/>
      <c r="AB176" s="38"/>
      <c r="AC176" s="38"/>
      <c r="AD176" s="38"/>
      <c r="AE176" s="39"/>
      <c r="AF176" s="171"/>
      <c r="AG176" s="171"/>
    </row>
    <row r="177" spans="18:33" ht="15.75" thickBot="1">
      <c r="R177" s="28"/>
      <c r="S177" s="28"/>
      <c r="T177" s="28"/>
      <c r="U177" s="28"/>
      <c r="V177" s="28"/>
      <c r="W177" s="28"/>
      <c r="X177" s="56">
        <v>2014</v>
      </c>
      <c r="Y177" s="52">
        <v>18.752706799480293</v>
      </c>
      <c r="Z177" s="52">
        <v>101.1866235167206</v>
      </c>
      <c r="AA177" s="45">
        <v>0.23081023454157784</v>
      </c>
      <c r="AB177" s="33">
        <v>577.25</v>
      </c>
      <c r="AC177" s="33">
        <v>1154.5</v>
      </c>
      <c r="AD177" s="33">
        <v>6.730380939561179</v>
      </c>
      <c r="AE177" s="33">
        <v>3.3651904697805897</v>
      </c>
      <c r="AF177" s="171"/>
      <c r="AG177" s="171"/>
    </row>
    <row r="178" spans="18:33" ht="16.5" thickBot="1" thickTop="1">
      <c r="R178" s="167" t="s">
        <v>174</v>
      </c>
      <c r="S178" s="168"/>
      <c r="T178" s="168"/>
      <c r="U178" s="168"/>
      <c r="V178" s="168"/>
      <c r="W178" s="169"/>
      <c r="X178" s="57">
        <v>2015</v>
      </c>
      <c r="Y178" s="52">
        <v>9.386973180076629</v>
      </c>
      <c r="Z178" s="52">
        <v>105.15005557613931</v>
      </c>
      <c r="AA178" s="45">
        <v>0.10359408033826639</v>
      </c>
      <c r="AB178" s="33">
        <v>783</v>
      </c>
      <c r="AC178" s="33">
        <v>783</v>
      </c>
      <c r="AD178" s="33">
        <v>6.730380939561179</v>
      </c>
      <c r="AE178" s="33">
        <v>6.730380939561179</v>
      </c>
      <c r="AF178" s="171"/>
      <c r="AG178" s="171"/>
    </row>
    <row r="179" spans="18:33" ht="16.5" thickBot="1" thickTop="1">
      <c r="R179" s="28"/>
      <c r="S179" s="28"/>
      <c r="T179" s="28"/>
      <c r="U179" s="28"/>
      <c r="V179" s="28"/>
      <c r="W179" s="28"/>
      <c r="X179" s="58">
        <v>2016</v>
      </c>
      <c r="Y179" s="52">
        <v>4.663949610967032</v>
      </c>
      <c r="Z179" s="32"/>
      <c r="AA179" s="45">
        <v>0.048921154085312855</v>
      </c>
      <c r="AB179" s="33">
        <v>787.5</v>
      </c>
      <c r="AC179" s="33">
        <v>787.5</v>
      </c>
      <c r="AD179" s="33">
        <v>6.730380939561179</v>
      </c>
      <c r="AE179" s="33">
        <v>6.730380939561179</v>
      </c>
      <c r="AF179" s="171"/>
      <c r="AG179" s="171"/>
    </row>
    <row r="180" spans="18:33" ht="15.75" thickBot="1">
      <c r="R180" s="28"/>
      <c r="S180" s="28"/>
      <c r="T180" s="28"/>
      <c r="U180" s="28"/>
      <c r="V180" s="28"/>
      <c r="W180" s="28"/>
      <c r="X180" s="59"/>
      <c r="Y180" s="36"/>
      <c r="Z180" s="37"/>
      <c r="AA180" s="44"/>
      <c r="AB180" s="38"/>
      <c r="AC180" s="38"/>
      <c r="AD180" s="38"/>
      <c r="AE180" s="39"/>
      <c r="AF180" s="171"/>
      <c r="AG180" s="171"/>
    </row>
    <row r="181" spans="18:33" ht="15.75" thickBot="1">
      <c r="R181" s="28"/>
      <c r="S181" s="28"/>
      <c r="T181" s="28"/>
      <c r="U181" s="28"/>
      <c r="V181" s="28"/>
      <c r="W181" s="28"/>
      <c r="X181" s="56">
        <v>2014</v>
      </c>
      <c r="Y181" s="53">
        <v>6.912442396313364</v>
      </c>
      <c r="Z181" s="51">
        <v>96.05325725154542</v>
      </c>
      <c r="AA181" s="43">
        <v>0.07425742574257425</v>
      </c>
      <c r="AB181" s="35">
        <v>542.5</v>
      </c>
      <c r="AC181" s="35">
        <v>542.5</v>
      </c>
      <c r="AD181" s="35">
        <v>5.0706724979400395</v>
      </c>
      <c r="AE181" s="35">
        <v>5.0706724979400395</v>
      </c>
      <c r="AF181" s="171"/>
      <c r="AG181" s="171"/>
    </row>
    <row r="182" spans="18:33" ht="16.5" thickBot="1" thickTop="1">
      <c r="R182" s="167" t="s">
        <v>175</v>
      </c>
      <c r="S182" s="168"/>
      <c r="T182" s="168"/>
      <c r="U182" s="168"/>
      <c r="V182" s="168"/>
      <c r="W182" s="169"/>
      <c r="X182" s="57">
        <v>2015</v>
      </c>
      <c r="Y182" s="53">
        <v>7.771056305258259</v>
      </c>
      <c r="Z182" s="51">
        <v>99.1495747873937</v>
      </c>
      <c r="AA182" s="43">
        <v>0.08425832492431887</v>
      </c>
      <c r="AB182" s="35">
        <v>537.25</v>
      </c>
      <c r="AC182" s="35">
        <v>537.25</v>
      </c>
      <c r="AD182" s="35">
        <v>5.0706724979400395</v>
      </c>
      <c r="AE182" s="35">
        <v>5.0706724979400395</v>
      </c>
      <c r="AF182" s="171"/>
      <c r="AG182" s="171"/>
    </row>
    <row r="183" spans="18:33" ht="16.5" thickBot="1" thickTop="1">
      <c r="R183" s="28"/>
      <c r="S183" s="28"/>
      <c r="T183" s="28"/>
      <c r="U183" s="28"/>
      <c r="V183" s="28"/>
      <c r="W183" s="28"/>
      <c r="X183" s="58">
        <v>2016</v>
      </c>
      <c r="Y183" s="53">
        <v>7.562212399268133</v>
      </c>
      <c r="Z183" s="34"/>
      <c r="AA183" s="43">
        <v>0.08180866932830247</v>
      </c>
      <c r="AB183" s="35">
        <v>616.75</v>
      </c>
      <c r="AC183" s="35">
        <v>616.75</v>
      </c>
      <c r="AD183" s="35">
        <v>5.0706724979400395</v>
      </c>
      <c r="AE183" s="35">
        <v>5.0706724979400395</v>
      </c>
      <c r="AF183" s="171"/>
      <c r="AG183" s="171"/>
    </row>
    <row r="184" spans="18:33" ht="15.75" thickBot="1">
      <c r="R184" s="28"/>
      <c r="S184" s="28"/>
      <c r="T184" s="28"/>
      <c r="U184" s="28"/>
      <c r="V184" s="28"/>
      <c r="W184" s="28"/>
      <c r="X184" s="60"/>
      <c r="Y184" s="36"/>
      <c r="Z184" s="37"/>
      <c r="AA184" s="44"/>
      <c r="AB184" s="38"/>
      <c r="AC184" s="38"/>
      <c r="AD184" s="38"/>
      <c r="AE184" s="39"/>
      <c r="AF184" s="171"/>
      <c r="AG184" s="171"/>
    </row>
    <row r="185" spans="18:33" ht="15.75" thickBot="1">
      <c r="R185" s="28"/>
      <c r="S185" s="28"/>
      <c r="T185" s="28"/>
      <c r="U185" s="28"/>
      <c r="V185" s="28"/>
      <c r="W185" s="28"/>
      <c r="X185" s="56">
        <v>2014</v>
      </c>
      <c r="Y185" s="47">
        <v>56.9947209653092</v>
      </c>
      <c r="Z185" s="50">
        <v>61.91639522258415</v>
      </c>
      <c r="AA185" s="45">
        <v>1.3252959228408594</v>
      </c>
      <c r="AB185" s="33">
        <v>663</v>
      </c>
      <c r="AC185" s="33">
        <v>1326</v>
      </c>
      <c r="AD185" s="33">
        <v>7.173279533736831</v>
      </c>
      <c r="AE185" s="33">
        <v>3.5866397668684153</v>
      </c>
      <c r="AF185" s="171"/>
      <c r="AG185" s="171"/>
    </row>
    <row r="186" spans="18:33" ht="16.5" thickBot="1" thickTop="1">
      <c r="R186" s="167" t="s">
        <v>176</v>
      </c>
      <c r="S186" s="168"/>
      <c r="T186" s="168"/>
      <c r="U186" s="168"/>
      <c r="V186" s="168"/>
      <c r="W186" s="169"/>
      <c r="X186" s="57">
        <v>2015</v>
      </c>
      <c r="Y186" s="47">
        <v>61.422967672122276</v>
      </c>
      <c r="Z186" s="50">
        <v>65.26315789473684</v>
      </c>
      <c r="AA186" s="45">
        <v>1.5922159887798035</v>
      </c>
      <c r="AB186" s="33">
        <v>924.125</v>
      </c>
      <c r="AC186" s="33">
        <v>1478.6</v>
      </c>
      <c r="AD186" s="33">
        <v>7.173279533736831</v>
      </c>
      <c r="AE186" s="33">
        <v>4.483299708585519</v>
      </c>
      <c r="AF186" s="171"/>
      <c r="AG186" s="171"/>
    </row>
    <row r="187" spans="18:33" ht="16.5" thickBot="1" thickTop="1">
      <c r="R187" s="28"/>
      <c r="S187" s="28"/>
      <c r="T187" s="28"/>
      <c r="U187" s="28"/>
      <c r="V187" s="28"/>
      <c r="W187" s="28"/>
      <c r="X187" s="58">
        <v>2016</v>
      </c>
      <c r="Y187" s="47">
        <v>69.0974218154081</v>
      </c>
      <c r="Z187" s="32"/>
      <c r="AA187" s="45">
        <v>2.235975956525861</v>
      </c>
      <c r="AB187" s="33">
        <v>1078.125</v>
      </c>
      <c r="AC187" s="33">
        <v>1725</v>
      </c>
      <c r="AD187" s="33">
        <v>7.173279533736831</v>
      </c>
      <c r="AE187" s="33">
        <v>4.483299708585519</v>
      </c>
      <c r="AF187" s="171"/>
      <c r="AG187" s="171"/>
    </row>
    <row r="188" spans="18:33" ht="15.75" thickBot="1">
      <c r="R188" s="28"/>
      <c r="S188" s="28"/>
      <c r="T188" s="28"/>
      <c r="U188" s="28"/>
      <c r="V188" s="28"/>
      <c r="W188" s="28"/>
      <c r="X188" s="59"/>
      <c r="Y188" s="36"/>
      <c r="Z188" s="37"/>
      <c r="AA188" s="44"/>
      <c r="AB188" s="38"/>
      <c r="AC188" s="38"/>
      <c r="AD188" s="38"/>
      <c r="AE188" s="39"/>
      <c r="AF188" s="171"/>
      <c r="AG188" s="171"/>
    </row>
    <row r="189" spans="18:33" ht="15.75" thickBot="1">
      <c r="R189" s="28"/>
      <c r="S189" s="28"/>
      <c r="T189" s="28"/>
      <c r="U189" s="28"/>
      <c r="V189" s="28"/>
      <c r="W189" s="28"/>
      <c r="X189" s="56">
        <v>2014</v>
      </c>
      <c r="Y189" s="54">
        <v>23.367198838896954</v>
      </c>
      <c r="Z189" s="51">
        <v>108.53031860226105</v>
      </c>
      <c r="AA189" s="43">
        <v>0.30492424242424243</v>
      </c>
      <c r="AB189" s="35">
        <v>1378</v>
      </c>
      <c r="AC189" s="35">
        <v>1378</v>
      </c>
      <c r="AD189" s="35">
        <v>3.959455178967374</v>
      </c>
      <c r="AE189" s="35">
        <v>3.959455178967374</v>
      </c>
      <c r="AF189" s="171"/>
      <c r="AG189" s="171"/>
    </row>
    <row r="190" spans="18:33" ht="16.5" thickBot="1" thickTop="1">
      <c r="R190" s="167" t="s">
        <v>177</v>
      </c>
      <c r="S190" s="168"/>
      <c r="T190" s="168"/>
      <c r="U190" s="168"/>
      <c r="V190" s="168"/>
      <c r="W190" s="169"/>
      <c r="X190" s="57">
        <v>2015</v>
      </c>
      <c r="Y190" s="53">
        <v>7.927590511860175</v>
      </c>
      <c r="Z190" s="51">
        <v>115.234375</v>
      </c>
      <c r="AA190" s="43">
        <v>0.08610169491525424</v>
      </c>
      <c r="AB190" s="35">
        <v>1602</v>
      </c>
      <c r="AC190" s="35">
        <v>1602</v>
      </c>
      <c r="AD190" s="35">
        <v>3.959455178967374</v>
      </c>
      <c r="AE190" s="35">
        <v>3.959455178967374</v>
      </c>
      <c r="AF190" s="171"/>
      <c r="AG190" s="171"/>
    </row>
    <row r="191" spans="18:33" ht="16.5" thickBot="1" thickTop="1">
      <c r="R191" s="28"/>
      <c r="S191" s="28"/>
      <c r="T191" s="28"/>
      <c r="U191" s="28"/>
      <c r="V191" s="28"/>
      <c r="W191" s="28"/>
      <c r="X191" s="58">
        <v>2016</v>
      </c>
      <c r="Y191" s="53">
        <v>-7.007974985947161</v>
      </c>
      <c r="Z191" s="34"/>
      <c r="AA191" s="43">
        <v>-0.06549021217220011</v>
      </c>
      <c r="AB191" s="35">
        <v>1779</v>
      </c>
      <c r="AC191" s="35">
        <v>1779</v>
      </c>
      <c r="AD191" s="35">
        <v>3.959455178967374</v>
      </c>
      <c r="AE191" s="35">
        <v>3.959455178967374</v>
      </c>
      <c r="AF191" s="171"/>
      <c r="AG191" s="171"/>
    </row>
    <row r="192" spans="18:33" ht="15.75" thickBot="1">
      <c r="R192" s="28"/>
      <c r="S192" s="28"/>
      <c r="T192" s="28"/>
      <c r="U192" s="28"/>
      <c r="V192" s="28"/>
      <c r="W192" s="28"/>
      <c r="X192" s="59"/>
      <c r="Y192" s="36"/>
      <c r="Z192" s="37"/>
      <c r="AA192" s="44"/>
      <c r="AB192" s="38"/>
      <c r="AC192" s="38"/>
      <c r="AD192" s="38"/>
      <c r="AE192" s="39"/>
      <c r="AF192" s="171"/>
      <c r="AG192" s="171"/>
    </row>
    <row r="193" spans="18:33" ht="15.75" thickBot="1">
      <c r="R193" s="28"/>
      <c r="S193" s="28"/>
      <c r="T193" s="28"/>
      <c r="U193" s="28"/>
      <c r="V193" s="28"/>
      <c r="W193" s="28"/>
      <c r="X193" s="56">
        <v>2014</v>
      </c>
      <c r="Y193" s="50">
        <v>32.17793183131138</v>
      </c>
      <c r="Z193" s="52">
        <v>95.83673469387755</v>
      </c>
      <c r="AA193" s="45">
        <v>0.4744463373083475</v>
      </c>
      <c r="AB193" s="33">
        <v>1731</v>
      </c>
      <c r="AC193" s="33">
        <v>1731</v>
      </c>
      <c r="AD193" s="33">
        <v>2.343566908835247</v>
      </c>
      <c r="AE193" s="33">
        <v>2.343566908835247</v>
      </c>
      <c r="AF193" s="171"/>
      <c r="AG193" s="171"/>
    </row>
    <row r="194" spans="18:33" ht="16.5" thickBot="1" thickTop="1">
      <c r="R194" s="167" t="s">
        <v>178</v>
      </c>
      <c r="S194" s="168"/>
      <c r="T194" s="168"/>
      <c r="U194" s="168"/>
      <c r="V194" s="168"/>
      <c r="W194" s="169"/>
      <c r="X194" s="57">
        <v>2015</v>
      </c>
      <c r="Y194" s="50">
        <v>36.353529738743745</v>
      </c>
      <c r="Z194" s="52">
        <v>92.19001610305958</v>
      </c>
      <c r="AA194" s="45">
        <v>0.5711790393013101</v>
      </c>
      <c r="AB194" s="33">
        <v>1799</v>
      </c>
      <c r="AC194" s="33">
        <v>1799</v>
      </c>
      <c r="AD194" s="33">
        <v>2.343566908835247</v>
      </c>
      <c r="AE194" s="33">
        <v>2.343566908835247</v>
      </c>
      <c r="AF194" s="171"/>
      <c r="AG194" s="171"/>
    </row>
    <row r="195" spans="18:33" ht="16.5" thickBot="1" thickTop="1">
      <c r="R195" s="28"/>
      <c r="S195" s="28"/>
      <c r="T195" s="28"/>
      <c r="U195" s="28"/>
      <c r="V195" s="28"/>
      <c r="W195" s="28"/>
      <c r="X195" s="58">
        <v>2016</v>
      </c>
      <c r="Y195" s="50">
        <v>36.99307708735716</v>
      </c>
      <c r="Z195" s="32"/>
      <c r="AA195" s="45">
        <v>0.5871271818597922</v>
      </c>
      <c r="AB195" s="33">
        <v>2066</v>
      </c>
      <c r="AC195" s="33">
        <v>2066</v>
      </c>
      <c r="AD195" s="33">
        <v>2.343566908835247</v>
      </c>
      <c r="AE195" s="33">
        <v>2.343566908835247</v>
      </c>
      <c r="AF195" s="171"/>
      <c r="AG195" s="171"/>
    </row>
    <row r="196" spans="18:33" ht="15.75" thickBot="1">
      <c r="R196" s="28"/>
      <c r="S196" s="28"/>
      <c r="T196" s="28"/>
      <c r="U196" s="28"/>
      <c r="V196" s="28"/>
      <c r="W196" s="28"/>
      <c r="X196" s="59"/>
      <c r="Y196" s="36"/>
      <c r="Z196" s="37"/>
      <c r="AA196" s="44"/>
      <c r="AB196" s="38"/>
      <c r="AC196" s="38"/>
      <c r="AD196" s="38"/>
      <c r="AE196" s="39"/>
      <c r="AF196" s="171"/>
      <c r="AG196" s="171"/>
    </row>
    <row r="197" spans="18:33" ht="15.75" thickBot="1">
      <c r="R197" s="28"/>
      <c r="S197" s="28"/>
      <c r="T197" s="28"/>
      <c r="U197" s="28"/>
      <c r="V197" s="28"/>
      <c r="W197" s="28"/>
      <c r="X197" s="56">
        <v>2014</v>
      </c>
      <c r="Y197" s="54">
        <v>40.991607642402236</v>
      </c>
      <c r="Z197" s="51">
        <v>88.48625490896109</v>
      </c>
      <c r="AA197" s="43">
        <v>0.6946741981036917</v>
      </c>
      <c r="AB197" s="35">
        <v>800.047619047619</v>
      </c>
      <c r="AC197" s="35">
        <v>933.3888888888889</v>
      </c>
      <c r="AD197" s="35">
        <v>7.0189746280779035</v>
      </c>
      <c r="AE197" s="35">
        <v>6.016263966923917</v>
      </c>
      <c r="AF197" s="171"/>
      <c r="AG197" s="171"/>
    </row>
    <row r="198" spans="18:33" ht="16.5" thickBot="1" thickTop="1">
      <c r="R198" s="167" t="s">
        <v>179</v>
      </c>
      <c r="S198" s="168"/>
      <c r="T198" s="168"/>
      <c r="U198" s="168"/>
      <c r="V198" s="168"/>
      <c r="W198" s="169"/>
      <c r="X198" s="57">
        <v>2015</v>
      </c>
      <c r="Y198" s="54">
        <v>38.092634111664026</v>
      </c>
      <c r="Z198" s="51">
        <v>99.30701754385964</v>
      </c>
      <c r="AA198" s="43">
        <v>0.615316668138857</v>
      </c>
      <c r="AB198" s="35">
        <v>870.8095238095239</v>
      </c>
      <c r="AC198" s="35">
        <v>1015.9444444444445</v>
      </c>
      <c r="AD198" s="35">
        <v>7.0189746280779035</v>
      </c>
      <c r="AE198" s="35">
        <v>6.016263966923917</v>
      </c>
      <c r="AF198" s="171"/>
      <c r="AG198" s="171"/>
    </row>
    <row r="199" spans="18:33" ht="16.5" thickBot="1" thickTop="1">
      <c r="R199" s="28"/>
      <c r="S199" s="28"/>
      <c r="T199" s="28"/>
      <c r="U199" s="28"/>
      <c r="V199" s="28"/>
      <c r="W199" s="28"/>
      <c r="X199" s="58">
        <v>2016</v>
      </c>
      <c r="Y199" s="54">
        <v>21.51523123153182</v>
      </c>
      <c r="Z199" s="34"/>
      <c r="AA199" s="43">
        <v>0.2741325682566797</v>
      </c>
      <c r="AB199" s="35">
        <v>1602.4761904761904</v>
      </c>
      <c r="AC199" s="35">
        <v>1869.5555555555557</v>
      </c>
      <c r="AD199" s="35">
        <v>7.0189746280779035</v>
      </c>
      <c r="AE199" s="35">
        <v>6.016263966923917</v>
      </c>
      <c r="AF199" s="171"/>
      <c r="AG199" s="171"/>
    </row>
    <row r="200" spans="18:33" ht="15.75" thickBot="1">
      <c r="R200" s="28"/>
      <c r="S200" s="28"/>
      <c r="T200" s="28"/>
      <c r="U200" s="28"/>
      <c r="V200" s="28"/>
      <c r="W200" s="28"/>
      <c r="X200" s="60"/>
      <c r="Y200" s="36"/>
      <c r="Z200" s="37"/>
      <c r="AA200" s="44"/>
      <c r="AB200" s="38"/>
      <c r="AC200" s="38"/>
      <c r="AD200" s="38"/>
      <c r="AE200" s="39"/>
      <c r="AF200" s="171"/>
      <c r="AG200" s="171"/>
    </row>
    <row r="201" spans="18:33" ht="15.75" thickBot="1">
      <c r="R201" s="28"/>
      <c r="S201" s="28"/>
      <c r="T201" s="28"/>
      <c r="U201" s="28"/>
      <c r="V201" s="28"/>
      <c r="W201" s="28"/>
      <c r="X201" s="56">
        <v>2014</v>
      </c>
      <c r="Y201" s="50">
        <v>47.90419161676647</v>
      </c>
      <c r="Z201" s="50">
        <v>69.43335993615324</v>
      </c>
      <c r="AA201" s="45">
        <v>0.9195402298850575</v>
      </c>
      <c r="AB201" s="33">
        <v>835</v>
      </c>
      <c r="AC201" s="33">
        <v>1113.3333333333333</v>
      </c>
      <c r="AD201" s="33">
        <v>5.345163962904562</v>
      </c>
      <c r="AE201" s="33">
        <v>4.0088729721784215</v>
      </c>
      <c r="AF201" s="171"/>
      <c r="AG201" s="171"/>
    </row>
    <row r="202" spans="18:33" ht="16.5" thickBot="1" thickTop="1">
      <c r="R202" s="167" t="s">
        <v>180</v>
      </c>
      <c r="S202" s="168"/>
      <c r="T202" s="168"/>
      <c r="U202" s="168"/>
      <c r="V202" s="168"/>
      <c r="W202" s="169"/>
      <c r="X202" s="57">
        <v>2015</v>
      </c>
      <c r="Y202" s="47">
        <v>52.14452820379517</v>
      </c>
      <c r="Z202" s="50">
        <v>81.93146417445483</v>
      </c>
      <c r="AA202" s="45">
        <v>1.089625203693645</v>
      </c>
      <c r="AB202" s="33">
        <v>961.75</v>
      </c>
      <c r="AC202" s="33">
        <v>1923.5</v>
      </c>
      <c r="AD202" s="33">
        <v>5.345163962904562</v>
      </c>
      <c r="AE202" s="33">
        <v>2.672581981452281</v>
      </c>
      <c r="AF202" s="171"/>
      <c r="AG202" s="171"/>
    </row>
    <row r="203" spans="18:33" ht="16.5" thickBot="1" thickTop="1">
      <c r="R203" s="28"/>
      <c r="S203" s="28"/>
      <c r="T203" s="28"/>
      <c r="U203" s="28"/>
      <c r="V203" s="28"/>
      <c r="W203" s="28"/>
      <c r="X203" s="58">
        <v>2016</v>
      </c>
      <c r="Y203" s="47">
        <v>56.55905506066376</v>
      </c>
      <c r="Z203" s="32"/>
      <c r="AA203" s="45">
        <v>1.3019757083932337</v>
      </c>
      <c r="AB203" s="33">
        <v>1067.5</v>
      </c>
      <c r="AC203" s="33">
        <v>2135</v>
      </c>
      <c r="AD203" s="33">
        <v>5.345163962904562</v>
      </c>
      <c r="AE203" s="33">
        <v>2.672581981452281</v>
      </c>
      <c r="AF203" s="171"/>
      <c r="AG203" s="171"/>
    </row>
    <row r="204" spans="18:33" ht="15.75" thickBot="1">
      <c r="R204" s="28"/>
      <c r="S204" s="28"/>
      <c r="T204" s="28"/>
      <c r="U204" s="28"/>
      <c r="V204" s="28"/>
      <c r="W204" s="28"/>
      <c r="X204" s="59"/>
      <c r="Y204" s="36"/>
      <c r="Z204" s="37"/>
      <c r="AA204" s="44"/>
      <c r="AB204" s="38"/>
      <c r="AC204" s="38"/>
      <c r="AD204" s="38"/>
      <c r="AE204" s="39"/>
      <c r="AF204" s="171"/>
      <c r="AG204" s="171"/>
    </row>
    <row r="205" spans="18:33" ht="15.75" thickBot="1">
      <c r="R205" s="28"/>
      <c r="S205" s="28"/>
      <c r="T205" s="28"/>
      <c r="U205" s="28"/>
      <c r="V205" s="28"/>
      <c r="W205" s="28"/>
      <c r="X205" s="56">
        <v>2014</v>
      </c>
      <c r="Y205" s="54">
        <v>46.48462421845094</v>
      </c>
      <c r="Z205" s="49">
        <v>75.60843699296917</v>
      </c>
      <c r="AA205" s="43">
        <v>0.868621840724845</v>
      </c>
      <c r="AB205" s="35">
        <v>653.0833333333334</v>
      </c>
      <c r="AC205" s="35">
        <v>712.4545454545455</v>
      </c>
      <c r="AD205" s="35">
        <v>7.836120597896001</v>
      </c>
      <c r="AE205" s="35">
        <v>7.183110548071335</v>
      </c>
      <c r="AF205" s="171"/>
      <c r="AG205" s="171"/>
    </row>
    <row r="206" spans="18:33" ht="16.5" thickBot="1" thickTop="1">
      <c r="R206" s="167" t="s">
        <v>181</v>
      </c>
      <c r="S206" s="168"/>
      <c r="T206" s="168"/>
      <c r="U206" s="168"/>
      <c r="V206" s="168"/>
      <c r="W206" s="169"/>
      <c r="X206" s="57">
        <v>2015</v>
      </c>
      <c r="Y206" s="54">
        <v>44.53791908944699</v>
      </c>
      <c r="Z206" s="51">
        <v>100.96846846846847</v>
      </c>
      <c r="AA206" s="43">
        <v>0.8030336828016954</v>
      </c>
      <c r="AB206" s="35">
        <v>734.8181818181819</v>
      </c>
      <c r="AC206" s="35">
        <v>898.1111111111111</v>
      </c>
      <c r="AD206" s="35">
        <v>7.183110548071335</v>
      </c>
      <c r="AE206" s="35">
        <v>5.877090448422001</v>
      </c>
      <c r="AF206" s="171"/>
      <c r="AG206" s="171"/>
    </row>
    <row r="207" spans="18:33" ht="16.5" thickBot="1" thickTop="1">
      <c r="R207" s="28"/>
      <c r="S207" s="28"/>
      <c r="T207" s="28"/>
      <c r="U207" s="28"/>
      <c r="V207" s="28"/>
      <c r="W207" s="28"/>
      <c r="X207" s="58">
        <v>2016</v>
      </c>
      <c r="Y207" s="54">
        <v>44.78763506709126</v>
      </c>
      <c r="Z207" s="34"/>
      <c r="AA207" s="43">
        <v>0.8111884923153522</v>
      </c>
      <c r="AB207" s="35">
        <v>722.1818181818181</v>
      </c>
      <c r="AC207" s="35">
        <v>882.6666666666666</v>
      </c>
      <c r="AD207" s="35">
        <v>7.183110548071335</v>
      </c>
      <c r="AE207" s="35">
        <v>5.877090448422001</v>
      </c>
      <c r="AF207" s="171"/>
      <c r="AG207" s="171"/>
    </row>
    <row r="208" spans="18:33" ht="15.75" thickBot="1">
      <c r="R208" s="28"/>
      <c r="S208" s="28"/>
      <c r="T208" s="28"/>
      <c r="U208" s="28"/>
      <c r="V208" s="28"/>
      <c r="W208" s="28"/>
      <c r="X208" s="59"/>
      <c r="Y208" s="36"/>
      <c r="Z208" s="37"/>
      <c r="AA208" s="44"/>
      <c r="AB208" s="38"/>
      <c r="AC208" s="38"/>
      <c r="AD208" s="38"/>
      <c r="AE208" s="39"/>
      <c r="AF208" s="171"/>
      <c r="AG208" s="171"/>
    </row>
    <row r="209" spans="18:33" ht="15.75" thickBot="1">
      <c r="R209" s="28"/>
      <c r="S209" s="28"/>
      <c r="T209" s="28"/>
      <c r="U209" s="28"/>
      <c r="V209" s="28"/>
      <c r="W209" s="28"/>
      <c r="X209" s="56">
        <v>2014</v>
      </c>
      <c r="Y209" s="50">
        <v>30.992631122670133</v>
      </c>
      <c r="Z209" s="52">
        <v>120.42360060514372</v>
      </c>
      <c r="AA209" s="45">
        <v>0.4491206030150754</v>
      </c>
      <c r="AB209" s="33">
        <v>769</v>
      </c>
      <c r="AC209" s="33">
        <v>1153.5</v>
      </c>
      <c r="AD209" s="33">
        <v>6.247396917950854</v>
      </c>
      <c r="AE209" s="33">
        <v>4.164931278633903</v>
      </c>
      <c r="AF209" s="171"/>
      <c r="AG209" s="171"/>
    </row>
    <row r="210" spans="18:33" ht="16.5" thickBot="1" thickTop="1">
      <c r="R210" s="167" t="s">
        <v>182</v>
      </c>
      <c r="S210" s="168"/>
      <c r="T210" s="168"/>
      <c r="U210" s="168"/>
      <c r="V210" s="168"/>
      <c r="W210" s="169"/>
      <c r="X210" s="57">
        <v>2015</v>
      </c>
      <c r="Y210" s="50">
        <v>41.11702127659574</v>
      </c>
      <c r="Z210" s="52">
        <v>84.82758620689656</v>
      </c>
      <c r="AA210" s="45">
        <v>0.6982836495031617</v>
      </c>
      <c r="AB210" s="33">
        <v>626.6666666666666</v>
      </c>
      <c r="AC210" s="33">
        <v>940</v>
      </c>
      <c r="AD210" s="33">
        <v>6.247396917950854</v>
      </c>
      <c r="AE210" s="33">
        <v>4.164931278633903</v>
      </c>
      <c r="AF210" s="171"/>
      <c r="AG210" s="171"/>
    </row>
    <row r="211" spans="18:33" ht="16.5" thickBot="1" thickTop="1">
      <c r="R211" s="28"/>
      <c r="S211" s="28"/>
      <c r="T211" s="28"/>
      <c r="U211" s="28"/>
      <c r="V211" s="28"/>
      <c r="W211" s="28"/>
      <c r="X211" s="58">
        <v>2016</v>
      </c>
      <c r="Y211" s="50">
        <v>44.22501642399889</v>
      </c>
      <c r="Z211" s="32"/>
      <c r="AA211" s="45">
        <v>0.7929185019612996</v>
      </c>
      <c r="AB211" s="33">
        <v>752.3333333333334</v>
      </c>
      <c r="AC211" s="33">
        <v>1128.5</v>
      </c>
      <c r="AD211" s="33">
        <v>6.247396917950854</v>
      </c>
      <c r="AE211" s="33">
        <v>4.164931278633903</v>
      </c>
      <c r="AF211" s="171"/>
      <c r="AG211" s="171"/>
    </row>
    <row r="212" spans="18:33" ht="15.75" thickBot="1">
      <c r="R212" s="28"/>
      <c r="S212" s="28"/>
      <c r="T212" s="28"/>
      <c r="U212" s="28"/>
      <c r="V212" s="28"/>
      <c r="W212" s="28"/>
      <c r="X212" s="59"/>
      <c r="Y212" s="36"/>
      <c r="Z212" s="37"/>
      <c r="AA212" s="44"/>
      <c r="AB212" s="38"/>
      <c r="AC212" s="38"/>
      <c r="AD212" s="38"/>
      <c r="AE212" s="39"/>
      <c r="AF212" s="171"/>
      <c r="AG212" s="171"/>
    </row>
    <row r="213" spans="18:33" ht="15.75" thickBot="1">
      <c r="R213" s="28"/>
      <c r="S213" s="28"/>
      <c r="T213" s="28"/>
      <c r="U213" s="28"/>
      <c r="V213" s="28"/>
      <c r="W213" s="28"/>
      <c r="X213" s="56">
        <v>2014</v>
      </c>
      <c r="Y213" s="54">
        <v>21.258419582717266</v>
      </c>
      <c r="Z213" s="51">
        <v>93.85157626786763</v>
      </c>
      <c r="AA213" s="43">
        <v>0.2699770498643856</v>
      </c>
      <c r="AB213" s="35">
        <v>608.7</v>
      </c>
      <c r="AC213" s="35">
        <v>608.7</v>
      </c>
      <c r="AD213" s="35">
        <v>5.796630998063925</v>
      </c>
      <c r="AE213" s="35">
        <v>5.796630998063925</v>
      </c>
      <c r="AF213" s="171"/>
      <c r="AG213" s="171"/>
    </row>
    <row r="214" spans="18:33" ht="16.5" thickBot="1" thickTop="1">
      <c r="R214" s="167" t="s">
        <v>183</v>
      </c>
      <c r="S214" s="168"/>
      <c r="T214" s="168"/>
      <c r="U214" s="168"/>
      <c r="V214" s="168"/>
      <c r="W214" s="169"/>
      <c r="X214" s="57">
        <v>2015</v>
      </c>
      <c r="Y214" s="53">
        <v>19.047021943573668</v>
      </c>
      <c r="Z214" s="51">
        <v>96.63224068253255</v>
      </c>
      <c r="AA214" s="43">
        <v>0.23528500619578688</v>
      </c>
      <c r="AB214" s="35">
        <v>797.5</v>
      </c>
      <c r="AC214" s="35">
        <v>886.1111111111111</v>
      </c>
      <c r="AD214" s="35">
        <v>5.796630998063925</v>
      </c>
      <c r="AE214" s="35">
        <v>5.216967898257533</v>
      </c>
      <c r="AF214" s="171"/>
      <c r="AG214" s="171"/>
    </row>
    <row r="215" spans="18:33" ht="16.5" thickBot="1" thickTop="1">
      <c r="R215" s="28"/>
      <c r="S215" s="28"/>
      <c r="T215" s="28"/>
      <c r="U215" s="28"/>
      <c r="V215" s="28"/>
      <c r="W215" s="28"/>
      <c r="X215" s="58">
        <v>2016</v>
      </c>
      <c r="Y215" s="54">
        <v>29.509232798636983</v>
      </c>
      <c r="Z215" s="34"/>
      <c r="AA215" s="43">
        <v>0.4186255018950395</v>
      </c>
      <c r="AB215" s="35">
        <v>623.8888888888889</v>
      </c>
      <c r="AC215" s="35">
        <v>802.1428571428571</v>
      </c>
      <c r="AD215" s="35">
        <v>5.216967898257533</v>
      </c>
      <c r="AE215" s="35">
        <v>4.057641698644748</v>
      </c>
      <c r="AF215" s="171"/>
      <c r="AG215" s="171"/>
    </row>
    <row r="216" spans="18:33" ht="15.75" thickBot="1">
      <c r="R216" s="28"/>
      <c r="S216" s="28"/>
      <c r="T216" s="28"/>
      <c r="U216" s="28"/>
      <c r="V216" s="28"/>
      <c r="W216" s="28"/>
      <c r="X216" s="60"/>
      <c r="Y216" s="36"/>
      <c r="Z216" s="37"/>
      <c r="AA216" s="44"/>
      <c r="AB216" s="38"/>
      <c r="AC216" s="38"/>
      <c r="AD216" s="38"/>
      <c r="AE216" s="39"/>
      <c r="AF216" s="171"/>
      <c r="AG216" s="171"/>
    </row>
    <row r="217" spans="18:33" ht="15.75" thickBot="1">
      <c r="R217" s="28"/>
      <c r="S217" s="28"/>
      <c r="T217" s="28"/>
      <c r="U217" s="28"/>
      <c r="V217" s="28"/>
      <c r="W217" s="28"/>
      <c r="X217" s="56">
        <v>2014</v>
      </c>
      <c r="Y217" s="50">
        <v>30.18549747048904</v>
      </c>
      <c r="Z217" s="52">
        <v>87.21910112359551</v>
      </c>
      <c r="AA217" s="45">
        <v>0.4323671497584541</v>
      </c>
      <c r="AB217" s="33">
        <v>889.5</v>
      </c>
      <c r="AC217" s="33">
        <v>1779</v>
      </c>
      <c r="AD217" s="33">
        <v>5.079236082893133</v>
      </c>
      <c r="AE217" s="33">
        <v>2.5396180414465666</v>
      </c>
      <c r="AF217" s="171"/>
      <c r="AG217" s="171"/>
    </row>
    <row r="218" spans="18:33" ht="16.5" thickBot="1" thickTop="1">
      <c r="R218" s="167" t="s">
        <v>184</v>
      </c>
      <c r="S218" s="168"/>
      <c r="T218" s="168"/>
      <c r="U218" s="168"/>
      <c r="V218" s="168"/>
      <c r="W218" s="169"/>
      <c r="X218" s="57">
        <v>2015</v>
      </c>
      <c r="Y218" s="50">
        <v>35.11149978137298</v>
      </c>
      <c r="Z218" s="52">
        <v>84.8</v>
      </c>
      <c r="AA218" s="45">
        <v>0.5411051212938005</v>
      </c>
      <c r="AB218" s="33">
        <v>1143.5</v>
      </c>
      <c r="AC218" s="33">
        <v>2287</v>
      </c>
      <c r="AD218" s="33">
        <v>5.079236082893133</v>
      </c>
      <c r="AE218" s="33">
        <v>2.5396180414465666</v>
      </c>
      <c r="AF218" s="171"/>
      <c r="AG218" s="171"/>
    </row>
    <row r="219" spans="18:33" ht="16.5" thickBot="1" thickTop="1">
      <c r="R219" s="28"/>
      <c r="S219" s="28"/>
      <c r="T219" s="28"/>
      <c r="U219" s="28"/>
      <c r="V219" s="28"/>
      <c r="W219" s="28"/>
      <c r="X219" s="58">
        <v>2016</v>
      </c>
      <c r="Y219" s="50">
        <v>42.712888888888884</v>
      </c>
      <c r="Z219" s="32"/>
      <c r="AA219" s="45">
        <v>0.7455933465739821</v>
      </c>
      <c r="AB219" s="33">
        <v>1237.5</v>
      </c>
      <c r="AC219" s="33">
        <v>2475</v>
      </c>
      <c r="AD219" s="33">
        <v>5.079236082893133</v>
      </c>
      <c r="AE219" s="33">
        <v>2.5396180414465666</v>
      </c>
      <c r="AF219" s="171"/>
      <c r="AG219" s="171"/>
    </row>
    <row r="220" spans="18:33" ht="15.75" thickBot="1">
      <c r="R220" s="28"/>
      <c r="S220" s="28"/>
      <c r="T220" s="28"/>
      <c r="U220" s="28"/>
      <c r="V220" s="28"/>
      <c r="W220" s="28"/>
      <c r="X220" s="59"/>
      <c r="Y220" s="36"/>
      <c r="Z220" s="37"/>
      <c r="AA220" s="44"/>
      <c r="AB220" s="38"/>
      <c r="AC220" s="38"/>
      <c r="AD220" s="38"/>
      <c r="AE220" s="39"/>
      <c r="AF220" s="171"/>
      <c r="AG220" s="171"/>
    </row>
    <row r="221" spans="18:33" ht="15.75" thickBot="1">
      <c r="R221" s="28"/>
      <c r="S221" s="28"/>
      <c r="T221" s="28"/>
      <c r="U221" s="28"/>
      <c r="V221" s="28"/>
      <c r="W221" s="28"/>
      <c r="X221" s="56">
        <v>2014</v>
      </c>
      <c r="Y221" s="54">
        <v>30.792745058080293</v>
      </c>
      <c r="Z221" s="51">
        <v>90.15131404300504</v>
      </c>
      <c r="AA221" s="43">
        <v>0.4449352179034158</v>
      </c>
      <c r="AB221" s="35">
        <v>613.375</v>
      </c>
      <c r="AC221" s="35">
        <v>613.375</v>
      </c>
      <c r="AD221" s="35">
        <v>7.9097497552921165</v>
      </c>
      <c r="AE221" s="35">
        <v>7.9097497552921165</v>
      </c>
      <c r="AF221" s="171"/>
      <c r="AG221" s="171"/>
    </row>
    <row r="222" spans="18:33" ht="16.5" thickBot="1" thickTop="1">
      <c r="R222" s="167" t="s">
        <v>185</v>
      </c>
      <c r="S222" s="168"/>
      <c r="T222" s="168"/>
      <c r="U222" s="168"/>
      <c r="V222" s="168"/>
      <c r="W222" s="169"/>
      <c r="X222" s="57">
        <v>2015</v>
      </c>
      <c r="Y222" s="54">
        <v>36.06030150753769</v>
      </c>
      <c r="Z222" s="51">
        <v>91.83025404157044</v>
      </c>
      <c r="AA222" s="43">
        <v>0.5639735932096824</v>
      </c>
      <c r="AB222" s="35">
        <v>621.875</v>
      </c>
      <c r="AC222" s="35">
        <v>621.875</v>
      </c>
      <c r="AD222" s="35">
        <v>7.9097497552921165</v>
      </c>
      <c r="AE222" s="35">
        <v>7.9097497552921165</v>
      </c>
      <c r="AF222" s="171"/>
      <c r="AG222" s="171"/>
    </row>
    <row r="223" spans="18:33" ht="16.5" thickBot="1" thickTop="1">
      <c r="R223" s="28"/>
      <c r="S223" s="28"/>
      <c r="T223" s="28"/>
      <c r="U223" s="28"/>
      <c r="V223" s="28"/>
      <c r="W223" s="28"/>
      <c r="X223" s="58">
        <v>2016</v>
      </c>
      <c r="Y223" s="54">
        <v>37.874664052655554</v>
      </c>
      <c r="Z223" s="34"/>
      <c r="AA223" s="43">
        <v>0.6096492433418303</v>
      </c>
      <c r="AB223" s="35">
        <v>693.25</v>
      </c>
      <c r="AC223" s="35">
        <v>693.25</v>
      </c>
      <c r="AD223" s="35">
        <v>7.9097497552921165</v>
      </c>
      <c r="AE223" s="35">
        <v>7.9097497552921165</v>
      </c>
      <c r="AF223" s="171"/>
      <c r="AG223" s="171"/>
    </row>
    <row r="224" spans="18:33" ht="15.75" thickBot="1">
      <c r="R224" s="28"/>
      <c r="S224" s="28"/>
      <c r="T224" s="28"/>
      <c r="U224" s="28"/>
      <c r="V224" s="28"/>
      <c r="W224" s="28"/>
      <c r="X224" s="59"/>
      <c r="Y224" s="36"/>
      <c r="Z224" s="37"/>
      <c r="AA224" s="44"/>
      <c r="AB224" s="38"/>
      <c r="AC224" s="38"/>
      <c r="AD224" s="38"/>
      <c r="AE224" s="39"/>
      <c r="AF224" s="171"/>
      <c r="AG224" s="171"/>
    </row>
    <row r="225" spans="18:33" ht="15.75" thickBot="1">
      <c r="R225" s="28"/>
      <c r="S225" s="28"/>
      <c r="T225" s="28"/>
      <c r="U225" s="28"/>
      <c r="V225" s="28"/>
      <c r="W225" s="28"/>
      <c r="X225" s="56">
        <v>2014</v>
      </c>
      <c r="Y225" s="50">
        <v>30.69631790010937</v>
      </c>
      <c r="Z225" s="52">
        <v>94.53008453505718</v>
      </c>
      <c r="AA225" s="45">
        <v>0.4429247764334561</v>
      </c>
      <c r="AB225" s="33">
        <v>914.3333333333334</v>
      </c>
      <c r="AC225" s="33">
        <v>914.3333333333334</v>
      </c>
      <c r="AD225" s="33">
        <v>6.261610068668991</v>
      </c>
      <c r="AE225" s="33">
        <v>6.261610068668991</v>
      </c>
      <c r="AF225" s="171"/>
      <c r="AG225" s="171"/>
    </row>
    <row r="226" spans="18:33" ht="16.5" thickBot="1" thickTop="1">
      <c r="R226" s="167" t="s">
        <v>186</v>
      </c>
      <c r="S226" s="168"/>
      <c r="T226" s="168"/>
      <c r="U226" s="168"/>
      <c r="V226" s="168"/>
      <c r="W226" s="169"/>
      <c r="X226" s="57">
        <v>2015</v>
      </c>
      <c r="Y226" s="50">
        <v>30.916640051101883</v>
      </c>
      <c r="Z226" s="52">
        <v>94.4954128440367</v>
      </c>
      <c r="AA226" s="45">
        <v>0.44752658344891355</v>
      </c>
      <c r="AB226" s="33">
        <v>1043.6666666666667</v>
      </c>
      <c r="AC226" s="33">
        <v>1043.6666666666667</v>
      </c>
      <c r="AD226" s="33">
        <v>6.261610068668991</v>
      </c>
      <c r="AE226" s="33">
        <v>6.261610068668991</v>
      </c>
      <c r="AF226" s="171"/>
      <c r="AG226" s="171"/>
    </row>
    <row r="227" spans="18:33" ht="16.5" thickBot="1" thickTop="1">
      <c r="R227" s="28"/>
      <c r="S227" s="28"/>
      <c r="T227" s="28"/>
      <c r="U227" s="28"/>
      <c r="V227" s="28"/>
      <c r="W227" s="28"/>
      <c r="X227" s="58">
        <v>2016</v>
      </c>
      <c r="Y227" s="50">
        <v>31.850082441973537</v>
      </c>
      <c r="Z227" s="32"/>
      <c r="AA227" s="45">
        <v>0.4673532057445951</v>
      </c>
      <c r="AB227" s="33">
        <v>1157.3333333333333</v>
      </c>
      <c r="AC227" s="33">
        <v>1736</v>
      </c>
      <c r="AD227" s="33">
        <v>6.261610068668991</v>
      </c>
      <c r="AE227" s="33">
        <v>4.174406712445994</v>
      </c>
      <c r="AF227" s="171"/>
      <c r="AG227" s="171"/>
    </row>
    <row r="228" spans="18:33" ht="15.75" thickBot="1">
      <c r="R228" s="28"/>
      <c r="S228" s="28"/>
      <c r="T228" s="28"/>
      <c r="U228" s="28"/>
      <c r="V228" s="28"/>
      <c r="W228" s="28"/>
      <c r="X228" s="59"/>
      <c r="Y228" s="36"/>
      <c r="Z228" s="37"/>
      <c r="AA228" s="44"/>
      <c r="AB228" s="38"/>
      <c r="AC228" s="38"/>
      <c r="AD228" s="38"/>
      <c r="AE228" s="39"/>
      <c r="AF228" s="171"/>
      <c r="AG228" s="171"/>
    </row>
    <row r="229" spans="18:33" ht="15.75" thickBot="1">
      <c r="R229" s="28"/>
      <c r="S229" s="28"/>
      <c r="T229" s="28"/>
      <c r="U229" s="28"/>
      <c r="V229" s="28"/>
      <c r="W229" s="28"/>
      <c r="X229" s="56">
        <v>2014</v>
      </c>
      <c r="Y229" s="54">
        <v>21.04208416833667</v>
      </c>
      <c r="Z229" s="51">
        <v>98.54927463731866</v>
      </c>
      <c r="AA229" s="43">
        <v>0.26649746192893403</v>
      </c>
      <c r="AB229" s="35">
        <v>499</v>
      </c>
      <c r="AC229" s="35">
        <v>623.75</v>
      </c>
      <c r="AD229" s="35">
        <v>6.756939376739912</v>
      </c>
      <c r="AE229" s="35">
        <v>5.40555150139193</v>
      </c>
      <c r="AF229" s="171"/>
      <c r="AG229" s="171"/>
    </row>
    <row r="230" spans="18:33" ht="16.5" thickBot="1" thickTop="1">
      <c r="R230" s="167" t="s">
        <v>187</v>
      </c>
      <c r="S230" s="168"/>
      <c r="T230" s="168"/>
      <c r="U230" s="168"/>
      <c r="V230" s="168"/>
      <c r="W230" s="169"/>
      <c r="X230" s="57">
        <v>2015</v>
      </c>
      <c r="Y230" s="53">
        <v>18.675352877307276</v>
      </c>
      <c r="Z230" s="51">
        <v>100.40214477211796</v>
      </c>
      <c r="AA230" s="43">
        <v>0.2296395193591455</v>
      </c>
      <c r="AB230" s="35">
        <v>552.6</v>
      </c>
      <c r="AC230" s="35">
        <v>690.75</v>
      </c>
      <c r="AD230" s="35">
        <v>6.756939376739912</v>
      </c>
      <c r="AE230" s="35">
        <v>5.40555150139193</v>
      </c>
      <c r="AF230" s="171"/>
      <c r="AG230" s="171"/>
    </row>
    <row r="231" spans="18:33" ht="16.5" thickBot="1" thickTop="1">
      <c r="R231" s="28"/>
      <c r="S231" s="28"/>
      <c r="T231" s="28"/>
      <c r="U231" s="28"/>
      <c r="V231" s="28"/>
      <c r="W231" s="28"/>
      <c r="X231" s="58">
        <v>2016</v>
      </c>
      <c r="Y231" s="53">
        <v>17.661839433744266</v>
      </c>
      <c r="Z231" s="34"/>
      <c r="AA231" s="43">
        <v>0.2145036919974933</v>
      </c>
      <c r="AB231" s="35">
        <v>573.6</v>
      </c>
      <c r="AC231" s="35">
        <v>717</v>
      </c>
      <c r="AD231" s="35">
        <v>6.756939376739912</v>
      </c>
      <c r="AE231" s="35">
        <v>5.40555150139193</v>
      </c>
      <c r="AF231" s="171"/>
      <c r="AG231" s="171"/>
    </row>
    <row r="232" spans="18:33" ht="15.75" thickBot="1">
      <c r="R232" s="28"/>
      <c r="S232" s="28"/>
      <c r="T232" s="28"/>
      <c r="U232" s="28"/>
      <c r="V232" s="28"/>
      <c r="W232" s="28"/>
      <c r="X232" s="60"/>
      <c r="Y232" s="36"/>
      <c r="Z232" s="37"/>
      <c r="AA232" s="44"/>
      <c r="AB232" s="38"/>
      <c r="AC232" s="38"/>
      <c r="AD232" s="38"/>
      <c r="AE232" s="39"/>
      <c r="AF232" s="171"/>
      <c r="AG232" s="171"/>
    </row>
    <row r="233" spans="18:33" ht="15.75" thickBot="1">
      <c r="R233" s="28"/>
      <c r="S233" s="28"/>
      <c r="T233" s="28"/>
      <c r="U233" s="28"/>
      <c r="V233" s="28"/>
      <c r="W233" s="28"/>
      <c r="X233" s="56">
        <v>2014</v>
      </c>
      <c r="Y233" s="50">
        <v>37.38546120952963</v>
      </c>
      <c r="Z233" s="52">
        <v>84.29276315789474</v>
      </c>
      <c r="AA233" s="45">
        <v>0.5970731707317073</v>
      </c>
      <c r="AB233" s="33">
        <v>545.6666666666666</v>
      </c>
      <c r="AC233" s="33">
        <v>818.5</v>
      </c>
      <c r="AD233" s="33">
        <v>6.650704974727321</v>
      </c>
      <c r="AE233" s="33">
        <v>4.433803316484881</v>
      </c>
      <c r="AF233" s="171"/>
      <c r="AG233" s="171"/>
    </row>
    <row r="234" spans="18:33" ht="16.5" thickBot="1" thickTop="1">
      <c r="R234" s="167" t="s">
        <v>188</v>
      </c>
      <c r="S234" s="168"/>
      <c r="T234" s="168"/>
      <c r="U234" s="168"/>
      <c r="V234" s="168"/>
      <c r="W234" s="169"/>
      <c r="X234" s="57">
        <v>2015</v>
      </c>
      <c r="Y234" s="50">
        <v>30.76323987538941</v>
      </c>
      <c r="Z234" s="52">
        <v>101.48401826484019</v>
      </c>
      <c r="AA234" s="45">
        <v>0.4443194600674915</v>
      </c>
      <c r="AB234" s="33">
        <v>642</v>
      </c>
      <c r="AC234" s="33">
        <v>963</v>
      </c>
      <c r="AD234" s="33">
        <v>6.650704974727321</v>
      </c>
      <c r="AE234" s="33">
        <v>4.433803316484881</v>
      </c>
      <c r="AF234" s="171"/>
      <c r="AG234" s="171"/>
    </row>
    <row r="235" spans="18:33" ht="16.5" thickBot="1" thickTop="1">
      <c r="R235" s="28"/>
      <c r="S235" s="28"/>
      <c r="T235" s="28"/>
      <c r="U235" s="28"/>
      <c r="V235" s="28"/>
      <c r="W235" s="28"/>
      <c r="X235" s="58">
        <v>2016</v>
      </c>
      <c r="Y235" s="50">
        <v>30.800159357666026</v>
      </c>
      <c r="Z235" s="32"/>
      <c r="AA235" s="45">
        <v>0.44509003303720895</v>
      </c>
      <c r="AB235" s="33">
        <v>620.8333333333334</v>
      </c>
      <c r="AC235" s="33">
        <v>931.25</v>
      </c>
      <c r="AD235" s="33">
        <v>6.650704974727321</v>
      </c>
      <c r="AE235" s="33">
        <v>4.433803316484881</v>
      </c>
      <c r="AF235" s="171"/>
      <c r="AG235" s="171"/>
    </row>
    <row r="236" spans="18:33" ht="15.75" thickBot="1">
      <c r="R236" s="28"/>
      <c r="S236" s="28"/>
      <c r="T236" s="28"/>
      <c r="U236" s="28"/>
      <c r="V236" s="28"/>
      <c r="W236" s="28"/>
      <c r="X236" s="59"/>
      <c r="Y236" s="36"/>
      <c r="Z236" s="37"/>
      <c r="AA236" s="44"/>
      <c r="AB236" s="38"/>
      <c r="AC236" s="38"/>
      <c r="AD236" s="38"/>
      <c r="AE236" s="39"/>
      <c r="AF236" s="171"/>
      <c r="AG236" s="171"/>
    </row>
    <row r="237" spans="18:33" ht="15.75" thickBot="1">
      <c r="R237" s="28"/>
      <c r="S237" s="28"/>
      <c r="T237" s="28"/>
      <c r="U237" s="28"/>
      <c r="V237" s="28"/>
      <c r="W237" s="28"/>
      <c r="X237" s="56">
        <v>2014</v>
      </c>
      <c r="Y237" s="55">
        <v>51.941869205712855</v>
      </c>
      <c r="Z237" s="49">
        <v>71.96998123827392</v>
      </c>
      <c r="AA237" s="43">
        <v>1.080813347236705</v>
      </c>
      <c r="AB237" s="35">
        <v>798.2</v>
      </c>
      <c r="AC237" s="35">
        <v>1330.3333333333333</v>
      </c>
      <c r="AD237" s="35">
        <v>6.827709576545452</v>
      </c>
      <c r="AE237" s="35">
        <v>4.0966257459272715</v>
      </c>
      <c r="AF237" s="171"/>
      <c r="AG237" s="171"/>
    </row>
    <row r="238" spans="18:33" ht="16.5" thickBot="1" thickTop="1">
      <c r="R238" s="167" t="s">
        <v>189</v>
      </c>
      <c r="S238" s="168"/>
      <c r="T238" s="168"/>
      <c r="U238" s="168"/>
      <c r="V238" s="168"/>
      <c r="W238" s="169"/>
      <c r="X238" s="57">
        <v>2015</v>
      </c>
      <c r="Y238" s="54">
        <v>45.187107938568026</v>
      </c>
      <c r="Z238" s="51">
        <v>96.09404626469473</v>
      </c>
      <c r="AA238" s="43">
        <v>0.8243883188634571</v>
      </c>
      <c r="AB238" s="35">
        <v>924.6</v>
      </c>
      <c r="AC238" s="35">
        <v>1541</v>
      </c>
      <c r="AD238" s="35">
        <v>6.827709576545452</v>
      </c>
      <c r="AE238" s="35">
        <v>4.0966257459272715</v>
      </c>
      <c r="AF238" s="171"/>
      <c r="AG238" s="171"/>
    </row>
    <row r="239" spans="18:33" ht="16.5" thickBot="1" thickTop="1">
      <c r="R239" s="28"/>
      <c r="S239" s="28"/>
      <c r="T239" s="28"/>
      <c r="U239" s="28"/>
      <c r="V239" s="28"/>
      <c r="W239" s="28"/>
      <c r="X239" s="58">
        <v>2016</v>
      </c>
      <c r="Y239" s="54">
        <v>47.87976811579755</v>
      </c>
      <c r="Z239" s="34"/>
      <c r="AA239" s="43">
        <v>0.9186407347951541</v>
      </c>
      <c r="AB239" s="35">
        <v>913</v>
      </c>
      <c r="AC239" s="35">
        <v>1521.6666666666667</v>
      </c>
      <c r="AD239" s="35">
        <v>6.827709576545452</v>
      </c>
      <c r="AE239" s="35">
        <v>4.0966257459272715</v>
      </c>
      <c r="AF239" s="171"/>
      <c r="AG239" s="171"/>
    </row>
    <row r="240" spans="18:33" ht="15">
      <c r="R240" s="28"/>
      <c r="S240" s="28"/>
      <c r="T240" s="28"/>
      <c r="U240" s="28"/>
      <c r="V240" s="28"/>
      <c r="W240" s="28"/>
      <c r="X240" s="99"/>
      <c r="Y240" s="100"/>
      <c r="Z240" s="101"/>
      <c r="AA240" s="102"/>
      <c r="AB240" s="105">
        <f>SUM(AB9:AB239)</f>
        <v>149639.98722907872</v>
      </c>
      <c r="AC240" s="105">
        <f>SUM(AC9:AC239)</f>
        <v>208231.21620421277</v>
      </c>
      <c r="AD240" s="103"/>
      <c r="AE240" s="103"/>
      <c r="AF240" s="104"/>
      <c r="AG240" s="104"/>
    </row>
    <row r="241" spans="32:33" ht="15">
      <c r="AF241" s="92"/>
      <c r="AG241" s="92"/>
    </row>
    <row r="242" spans="32:33" ht="15">
      <c r="AF242" s="92"/>
      <c r="AG242" s="92"/>
    </row>
    <row r="243" spans="32:33" ht="15">
      <c r="AF243" s="92"/>
      <c r="AG243" s="92"/>
    </row>
    <row r="244" spans="32:33" ht="15">
      <c r="AF244" s="93"/>
      <c r="AG244" s="93"/>
    </row>
  </sheetData>
  <sheetProtection/>
  <mergeCells count="108">
    <mergeCell ref="A30:F30"/>
    <mergeCell ref="R186:W186"/>
    <mergeCell ref="H2:H8"/>
    <mergeCell ref="I2:I8"/>
    <mergeCell ref="J2:J8"/>
    <mergeCell ref="K2:L7"/>
    <mergeCell ref="M2:N7"/>
    <mergeCell ref="A14:F14"/>
    <mergeCell ref="A18:F18"/>
    <mergeCell ref="A22:F22"/>
    <mergeCell ref="A26:F26"/>
    <mergeCell ref="A78:F78"/>
    <mergeCell ref="A82:F82"/>
    <mergeCell ref="A38:F38"/>
    <mergeCell ref="A42:F42"/>
    <mergeCell ref="A46:F46"/>
    <mergeCell ref="A50:F50"/>
    <mergeCell ref="A54:F54"/>
    <mergeCell ref="A58:F58"/>
    <mergeCell ref="A34:F34"/>
    <mergeCell ref="A74:F74"/>
    <mergeCell ref="A118:F118"/>
    <mergeCell ref="R110:W110"/>
    <mergeCell ref="R66:W66"/>
    <mergeCell ref="R70:W70"/>
    <mergeCell ref="R82:W82"/>
    <mergeCell ref="R86:W86"/>
    <mergeCell ref="R74:W74"/>
    <mergeCell ref="R78:W78"/>
    <mergeCell ref="R174:W174"/>
    <mergeCell ref="R146:W146"/>
    <mergeCell ref="R150:W150"/>
    <mergeCell ref="R154:W154"/>
    <mergeCell ref="R158:W158"/>
    <mergeCell ref="A122:F122"/>
    <mergeCell ref="R162:W162"/>
    <mergeCell ref="R166:W166"/>
    <mergeCell ref="R170:W170"/>
    <mergeCell ref="R142:W142"/>
    <mergeCell ref="C130:K134"/>
    <mergeCell ref="P25:P123"/>
    <mergeCell ref="A62:F62"/>
    <mergeCell ref="A66:F66"/>
    <mergeCell ref="A70:F70"/>
    <mergeCell ref="R182:W182"/>
    <mergeCell ref="A86:F86"/>
    <mergeCell ref="A90:F90"/>
    <mergeCell ref="A94:F94"/>
    <mergeCell ref="A98:F98"/>
    <mergeCell ref="A102:F102"/>
    <mergeCell ref="A106:F106"/>
    <mergeCell ref="A110:F110"/>
    <mergeCell ref="A114:F114"/>
    <mergeCell ref="R178:W178"/>
    <mergeCell ref="R58:W58"/>
    <mergeCell ref="AB2:AC7"/>
    <mergeCell ref="R10:W10"/>
    <mergeCell ref="R14:W14"/>
    <mergeCell ref="R18:W18"/>
    <mergeCell ref="R22:W22"/>
    <mergeCell ref="R26:W26"/>
    <mergeCell ref="R30:W30"/>
    <mergeCell ref="R38:W38"/>
    <mergeCell ref="R34:W34"/>
    <mergeCell ref="AD2:AE7"/>
    <mergeCell ref="R126:W126"/>
    <mergeCell ref="R130:W130"/>
    <mergeCell ref="R114:W114"/>
    <mergeCell ref="R118:W118"/>
    <mergeCell ref="Y2:Y8"/>
    <mergeCell ref="Z2:Z8"/>
    <mergeCell ref="AA2:AA8"/>
    <mergeCell ref="R90:W90"/>
    <mergeCell ref="R62:W62"/>
    <mergeCell ref="A10:F10"/>
    <mergeCell ref="R214:W214"/>
    <mergeCell ref="R218:W218"/>
    <mergeCell ref="R222:W222"/>
    <mergeCell ref="R134:W134"/>
    <mergeCell ref="R138:W138"/>
    <mergeCell ref="R42:W42"/>
    <mergeCell ref="R46:W46"/>
    <mergeCell ref="R50:W50"/>
    <mergeCell ref="R54:W54"/>
    <mergeCell ref="O9:O23"/>
    <mergeCell ref="O2:O8"/>
    <mergeCell ref="O25:O123"/>
    <mergeCell ref="R122:W122"/>
    <mergeCell ref="R94:W94"/>
    <mergeCell ref="R98:W98"/>
    <mergeCell ref="R102:W102"/>
    <mergeCell ref="R106:W106"/>
    <mergeCell ref="P2:P8"/>
    <mergeCell ref="P9:P23"/>
    <mergeCell ref="AG2:AG8"/>
    <mergeCell ref="AG9:AG239"/>
    <mergeCell ref="AF2:AF8"/>
    <mergeCell ref="AF9:AF239"/>
    <mergeCell ref="R190:W190"/>
    <mergeCell ref="R238:W238"/>
    <mergeCell ref="R226:W226"/>
    <mergeCell ref="R230:W230"/>
    <mergeCell ref="R234:W234"/>
    <mergeCell ref="R194:W194"/>
    <mergeCell ref="R198:W198"/>
    <mergeCell ref="R202:W202"/>
    <mergeCell ref="R206:W206"/>
    <mergeCell ref="R210:W2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UZZPRO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mega</cp:lastModifiedBy>
  <cp:lastPrinted>2016-07-07T11:41:59Z</cp:lastPrinted>
  <dcterms:created xsi:type="dcterms:W3CDTF">2016-06-20T05:51:48Z</dcterms:created>
  <dcterms:modified xsi:type="dcterms:W3CDTF">2016-09-13T12:48:36Z</dcterms:modified>
  <cp:category/>
  <cp:version/>
  <cp:contentType/>
  <cp:contentStatus/>
</cp:coreProperties>
</file>